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uy Thuy\VB góp ý dự thảo\2026\2.26\CV 2036 So NNMT\"/>
    </mc:Choice>
  </mc:AlternateContent>
  <bookViews>
    <workbookView xWindow="-105" yWindow="-45" windowWidth="19440" windowHeight="14685" tabRatio="788" firstSheet="1" activeTab="1"/>
  </bookViews>
  <sheets>
    <sheet name="QUYTRINH" sheetId="10" state="hidden" r:id="rId1"/>
    <sheet name="Dongia_VH-CN CSDL-TNMT" sheetId="8" r:id="rId2"/>
    <sheet name="LDKT" sheetId="4" r:id="rId3"/>
    <sheet name="Thietbi" sheetId="5" r:id="rId4"/>
    <sheet name="Dungcu" sheetId="6" r:id="rId5"/>
    <sheet name="Vatlieu" sheetId="7" r:id="rId6"/>
    <sheet name="Gia VT-TB" sheetId="9" r:id="rId7"/>
    <sheet name="Luongngay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'[1]PNT-QUOT-#3'!#REF!</definedName>
    <definedName name="\0">'[1]PNT-QUOT-#3'!#REF!</definedName>
    <definedName name="\d" localSheetId="2">'[2]??-BLDG'!#REF!</definedName>
    <definedName name="\d">'[2]??-BLDG'!#REF!</definedName>
    <definedName name="\e" localSheetId="2">'[2]??-BLDG'!#REF!</definedName>
    <definedName name="\e">'[2]??-BLDG'!#REF!</definedName>
    <definedName name="\f" localSheetId="2">'[2]??-BLDG'!#REF!</definedName>
    <definedName name="\f">'[2]??-BLDG'!#REF!</definedName>
    <definedName name="\g" localSheetId="2">'[2]??-BLDG'!#REF!</definedName>
    <definedName name="\g">'[2]??-BLDG'!#REF!</definedName>
    <definedName name="\h" localSheetId="2">'[2]??-BLDG'!#REF!</definedName>
    <definedName name="\h">'[2]??-BLDG'!#REF!</definedName>
    <definedName name="\i" localSheetId="2">'[2]??-BLDG'!#REF!</definedName>
    <definedName name="\i">'[2]??-BLDG'!#REF!</definedName>
    <definedName name="\j" localSheetId="2">'[2]??-BLDG'!#REF!</definedName>
    <definedName name="\j">'[2]??-BLDG'!#REF!</definedName>
    <definedName name="\k" localSheetId="2">'[2]??-BLDG'!#REF!</definedName>
    <definedName name="\k">'[2]??-BLDG'!#REF!</definedName>
    <definedName name="\l" localSheetId="2">'[2]??-BLDG'!#REF!</definedName>
    <definedName name="\l">'[2]??-BLDG'!#REF!</definedName>
    <definedName name="\m" localSheetId="2">'[2]??-BLDG'!#REF!</definedName>
    <definedName name="\m">'[2]??-BLDG'!#REF!</definedName>
    <definedName name="\n" localSheetId="2">'[2]??-BLDG'!#REF!</definedName>
    <definedName name="\n">'[2]??-BLDG'!#REF!</definedName>
    <definedName name="\o" localSheetId="2">'[2]??-BLDG'!#REF!</definedName>
    <definedName name="\o">'[2]??-BLDG'!#REF!</definedName>
    <definedName name="\z" localSheetId="2">'[1]COAT&amp;WRAP-QIOT-#3'!#REF!</definedName>
    <definedName name="\z">'[1]COAT&amp;WRAP-QIOT-#3'!#REF!</definedName>
    <definedName name="_______A65700">'[3]MTO REV.2(ARMOR)'!#REF!</definedName>
    <definedName name="_______A65800">'[3]MTO REV.2(ARMOR)'!#REF!</definedName>
    <definedName name="_______A66000">'[3]MTO REV.2(ARMOR)'!#REF!</definedName>
    <definedName name="_______A67000">'[3]MTO REV.2(ARMOR)'!#REF!</definedName>
    <definedName name="_______A68000">'[3]MTO REV.2(ARMOR)'!#REF!</definedName>
    <definedName name="_______A70000">'[3]MTO REV.2(ARMOR)'!#REF!</definedName>
    <definedName name="_______A75000">'[3]MTO REV.2(ARMOR)'!#REF!</definedName>
    <definedName name="_______A85000">'[3]MTO REV.2(ARMOR)'!#REF!</definedName>
    <definedName name="_______day1">'[4]Chiet tinh dz22'!#REF!</definedName>
    <definedName name="_______dbu1">'[5]CT Thang Mo'!#REF!</definedName>
    <definedName name="______A65700">'[6]MTO REV.2(ARMOR)'!#REF!</definedName>
    <definedName name="______A65800">'[6]MTO REV.2(ARMOR)'!#REF!</definedName>
    <definedName name="______A66000">'[6]MTO REV.2(ARMOR)'!#REF!</definedName>
    <definedName name="______A67000">'[6]MTO REV.2(ARMOR)'!#REF!</definedName>
    <definedName name="______A68000">'[6]MTO REV.2(ARMOR)'!#REF!</definedName>
    <definedName name="______A70000">'[6]MTO REV.2(ARMOR)'!#REF!</definedName>
    <definedName name="______A75000">'[6]MTO REV.2(ARMOR)'!#REF!</definedName>
    <definedName name="______A85000">'[6]MTO REV.2(ARMOR)'!#REF!</definedName>
    <definedName name="______day1">'[7]Chiet tinh dz22'!#REF!</definedName>
    <definedName name="______dbu1">'[8]CT Thang Mo'!#REF!</definedName>
    <definedName name="____A65700" localSheetId="2">'[6]MTO REV.2(ARMOR)'!#REF!</definedName>
    <definedName name="____A65800" localSheetId="2">'[6]MTO REV.2(ARMOR)'!#REF!</definedName>
    <definedName name="____A66000" localSheetId="2">'[6]MTO REV.2(ARMOR)'!#REF!</definedName>
    <definedName name="____A67000" localSheetId="2">'[6]MTO REV.2(ARMOR)'!#REF!</definedName>
    <definedName name="____A68000" localSheetId="2">'[6]MTO REV.2(ARMOR)'!#REF!</definedName>
    <definedName name="____A70000" localSheetId="2">'[6]MTO REV.2(ARMOR)'!#REF!</definedName>
    <definedName name="____A75000" localSheetId="2">'[6]MTO REV.2(ARMOR)'!#REF!</definedName>
    <definedName name="____A85000" localSheetId="2">'[6]MTO REV.2(ARMOR)'!#REF!</definedName>
    <definedName name="____day1" localSheetId="2">'[7]Chiet tinh dz22'!#REF!</definedName>
    <definedName name="____dbu1" localSheetId="2">'[8]CT Thang Mo'!#REF!</definedName>
    <definedName name="__CON2">#REF!</definedName>
    <definedName name="__lap1">#REF!</definedName>
    <definedName name="__lap2">#REF!</definedName>
    <definedName name="__NET2">#REF!</definedName>
    <definedName name="_1">#N/A</definedName>
    <definedName name="_1000A01">#N/A</definedName>
    <definedName name="_10Minh15_1">#REF!</definedName>
    <definedName name="_14Minh15_2">#REF!</definedName>
    <definedName name="_2">#N/A</definedName>
    <definedName name="_4Minh01_1">#REF!</definedName>
    <definedName name="_8Minh02_1">#REF!</definedName>
    <definedName name="_A65700">'[9]MTO REV.2(ARMOR)'!#REF!</definedName>
    <definedName name="_A65800">'[9]MTO REV.2(ARMOR)'!#REF!</definedName>
    <definedName name="_A66000">'[9]MTO REV.2(ARMOR)'!#REF!</definedName>
    <definedName name="_A67000">'[9]MTO REV.2(ARMOR)'!#REF!</definedName>
    <definedName name="_A68000">'[9]MTO REV.2(ARMOR)'!#REF!</definedName>
    <definedName name="_A70000">'[9]MTO REV.2(ARMOR)'!#REF!</definedName>
    <definedName name="_A700000">'[9]MTO REV.2(ARMOR)'!#REF!</definedName>
    <definedName name="_A75000">'[9]MTO REV.2(ARMOR)'!#REF!</definedName>
    <definedName name="_A85000">'[9]MTO REV.2(ARMOR)'!#REF!</definedName>
    <definedName name="_CON1">#REF!</definedName>
    <definedName name="_CON2" localSheetId="2">#REF!</definedName>
    <definedName name="_CON2">#REF!</definedName>
    <definedName name="_dao1">'[8]CT Thang Mo'!$B$189:$H$189</definedName>
    <definedName name="_dao2">'[8]CT Thang Mo'!$B$161:$H$161</definedName>
    <definedName name="_dap2">'[8]CT Thang Mo'!$B$162:$H$162</definedName>
    <definedName name="_day1">'[10]Chiet tinh dz22'!#REF!</definedName>
    <definedName name="_day2">'[11]Chiet tinh dz35'!$H$3</definedName>
    <definedName name="_dbu1">'[12]CT Thang Mo'!#REF!</definedName>
    <definedName name="_dbu2">'[8]CT Thang Mo'!$B$93:$F$93</definedName>
    <definedName name="_Fill" hidden="1">#REF!</definedName>
    <definedName name="_xlnm._FilterDatabase" localSheetId="1" hidden="1">'Dongia_VH-CN CSDL-TNMT'!$A$7:$L$75</definedName>
    <definedName name="_xlnm._FilterDatabase" localSheetId="4" hidden="1">Dungcu!$A$6:$X$6</definedName>
    <definedName name="_xlnm._FilterDatabase" localSheetId="2" hidden="1">LDKT!$A$4:$L$75</definedName>
    <definedName name="_xlnm._FilterDatabase" localSheetId="5" hidden="1">Vatlieu!$A$8:$U$76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ap1" localSheetId="2">#REF!</definedName>
    <definedName name="_lap1">#REF!</definedName>
    <definedName name="_lap2" localSheetId="2">#REF!</definedName>
    <definedName name="_lap2">#REF!</definedName>
    <definedName name="_NET2" localSheetId="2">#REF!</definedName>
    <definedName name="_NET2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vc1">'[8]CT Thang Mo'!$B$34:$H$34</definedName>
    <definedName name="_vc2">'[8]CT Thang Mo'!$B$35:$H$35</definedName>
    <definedName name="_vc3">'[8]CT Thang Mo'!$B$36:$H$36</definedName>
    <definedName name="A" localSheetId="2">'[1]PNT-QUOT-#3'!#REF!</definedName>
    <definedName name="A">'[1]PNT-QUOT-#3'!#REF!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>#REF!</definedName>
    <definedName name="AAA" localSheetId="2">#N/A</definedName>
    <definedName name="AAA">#N/A</definedName>
    <definedName name="All_Item">#REF!</definedName>
    <definedName name="ALPIN">#N/A</definedName>
    <definedName name="ALPJYOU">#N/A</definedName>
    <definedName name="ALPTOI">#N/A</definedName>
    <definedName name="B" localSheetId="2">'[1]PNT-QUOT-#3'!#REF!</definedName>
    <definedName name="B">'[1]PNT-QUOT-#3'!#REF!</definedName>
    <definedName name="BB">#REF!</definedName>
    <definedName name="Bgiang" localSheetId="2" hidden="1">{"'Sheet1'!$L$16"}</definedName>
    <definedName name="Bgiang" hidden="1">{"'Sheet1'!$L$16"}</definedName>
    <definedName name="BOQ">#REF!</definedName>
    <definedName name="BVCISUMMARY">#REF!</definedName>
    <definedName name="CABLE2">'[13]MTO REV.0'!$A$1:$Q$570</definedName>
    <definedName name="cap">#REF!</definedName>
    <definedName name="cap0.7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L">#REF!</definedName>
    <definedName name="COAT" localSheetId="2">'[1]PNT-QUOT-#3'!#REF!</definedName>
    <definedName name="COAT">'[1]PNT-QUOT-#3'!#REF!</definedName>
    <definedName name="COMMON">#REF!</definedName>
    <definedName name="CON_EQP_COS">#REF!</definedName>
    <definedName name="CON_EQP_COST">#REF!</definedName>
    <definedName name="CONST_EQ">#REF!</definedName>
    <definedName name="COVER">#REF!</definedName>
    <definedName name="_xlnm.Criteria" localSheetId="2">[14]SILICATE!#REF!</definedName>
    <definedName name="_xlnm.Criteria">[14]SILICATE!#REF!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dn9697">#REF!</definedName>
    <definedName name="CURRENCY">#REF!</definedName>
    <definedName name="d">#REF!</definedName>
    <definedName name="D_7101A_B">#REF!</definedName>
    <definedName name="daotd">'[8]CT Thang Mo'!$B$323:$H$323</definedName>
    <definedName name="dap">'[8]CT Thang Mo'!$B$39:$H$39</definedName>
    <definedName name="daptd">'[8]CT Thang Mo'!$B$324:$H$324</definedName>
    <definedName name="_xlnm.Database" localSheetId="2">#REF!</definedName>
    <definedName name="_xlnm.Database">#REF!</definedName>
    <definedName name="DataFilter" localSheetId="2">[15]!DataFilter</definedName>
    <definedName name="DataFilter">[15]!DataFilter</definedName>
    <definedName name="DataSort" localSheetId="2">[15]!DataSort</definedName>
    <definedName name="DataSort">[15]!DataSort</definedName>
    <definedName name="DMGT">#REF!</definedName>
    <definedName name="DMTL">#REF!</definedName>
    <definedName name="dobt">#REF!</definedName>
    <definedName name="DSUMDAT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 localSheetId="2">[14]SILICATE!#REF!</definedName>
    <definedName name="_xlnm.Extract">[14]SILICATE!#REF!</definedName>
    <definedName name="FACTOR">#REF!</definedName>
    <definedName name="FP" localSheetId="2">'[1]COAT&amp;WRAP-QIOT-#3'!#REF!</definedName>
    <definedName name="FP">'[1]COAT&amp;WRAP-QIOT-#3'!#REF!</definedName>
    <definedName name="GoBack" localSheetId="2">[15]Sheet1!GoBack</definedName>
    <definedName name="GoBack">[15]Sheet1!GoBack</definedName>
    <definedName name="GPT_GROUNDING_PT" localSheetId="2">'[16]NEW-PANEL'!#REF!</definedName>
    <definedName name="GPT_GROUNDING_PT">'[16]NEW-PANEL'!#REF!</definedName>
    <definedName name="Gt">#REF!</definedName>
    <definedName name="HOME_MANP">#REF!</definedName>
    <definedName name="HOMEOFFICE_COST">#REF!</definedName>
    <definedName name="ht" localSheetId="2" hidden="1">{"'Sheet1'!$L$16"}</definedName>
    <definedName name="ht" hidden="1">{"'Sheet1'!$L$16"}</definedName>
    <definedName name="HTML_CodePage" hidden="1">950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DLAB_COST">#REF!</definedName>
    <definedName name="IND_LAB">#REF!</definedName>
    <definedName name="INDMANP">#REF!</definedName>
    <definedName name="IO" localSheetId="2">'[1]COAT&amp;WRAP-QIOT-#3'!#REF!</definedName>
    <definedName name="IO">'[1]COAT&amp;WRAP-QIOT-#3'!#REF!</definedName>
    <definedName name="K">#REF!</definedName>
    <definedName name="KETHUA">#REF!</definedName>
    <definedName name="KVC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VC">#REF!</definedName>
    <definedName name="MAJ_CON_EQP">#REF!</definedName>
    <definedName name="MAT" localSheetId="2">'[1]COAT&amp;WRAP-QIOT-#3'!#REF!</definedName>
    <definedName name="MAT">'[1]COAT&amp;WRAP-QIOT-#3'!#REF!</definedName>
    <definedName name="MF" localSheetId="2">'[1]COAT&amp;WRAP-QIOT-#3'!#REF!</definedName>
    <definedName name="MF">'[1]COAT&amp;WRAP-QIOT-#3'!#REF!</definedName>
    <definedName name="MG_A">#REF!</definedName>
    <definedName name="Minh01">#REF!</definedName>
    <definedName name="Minh02">#REF!</definedName>
    <definedName name="Minh15">#REF!</definedName>
    <definedName name="NCcap0.7">#REF!</definedName>
    <definedName name="NCcap1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vv">'[17]COAT&amp;WRAP-QIOT-#3'!#REF!</definedName>
    <definedName name="OTHER_PANEL" localSheetId="2">'[16]NEW-PANEL'!#REF!</definedName>
    <definedName name="OTHER_PANEL">'[16]NEW-PANEL'!#REF!</definedName>
    <definedName name="P" localSheetId="2">'[1]PNT-QUOT-#3'!#REF!</definedName>
    <definedName name="P">'[1]PNT-QUOT-#3'!#REF!</definedName>
    <definedName name="PEJM" localSheetId="2">'[1]COAT&amp;WRAP-QIOT-#3'!#REF!</definedName>
    <definedName name="PEJM">'[1]COAT&amp;WRAP-QIOT-#3'!#REF!</definedName>
    <definedName name="PF" localSheetId="2">'[1]PNT-QUOT-#3'!#REF!</definedName>
    <definedName name="PF">'[1]PNT-QUOT-#3'!#REF!</definedName>
    <definedName name="PL_指示燈___P.B.___REST_P.B._壓扣開關" localSheetId="2">'[16]NEW-PANEL'!#REF!</definedName>
    <definedName name="PL_指示燈___P.B.___REST_P.B._壓扣開關">'[16]NEW-PANEL'!#REF!</definedName>
    <definedName name="PM">[18]IBASE!$AH$16:$AV$110</definedName>
    <definedName name="PRICE">#REF!</definedName>
    <definedName name="PRICE1">#REF!</definedName>
    <definedName name="_xlnm.Print_Area" localSheetId="1">'Dongia_VH-CN CSDL-TNMT'!$A$1:$L$75</definedName>
    <definedName name="_xlnm.Print_Area" localSheetId="4">Dungcu!$A$1:$P$76</definedName>
    <definedName name="_xlnm.Print_Area" localSheetId="6">'Gia VT-TB'!$A$1:$G$20</definedName>
    <definedName name="_xlnm.Print_Area" localSheetId="2">LDKT!$A$1:$L$75</definedName>
    <definedName name="_xlnm.Print_Area" localSheetId="7">Luongngay!$A$1:$J$25</definedName>
    <definedName name="_xlnm.Print_Area" localSheetId="3">Thietbi!$A$1:$P$76</definedName>
    <definedName name="_xlnm.Print_Area" localSheetId="5">Vatlieu!$A$1:$N$76</definedName>
    <definedName name="_xlnm.Print_Area">#REF!</definedName>
    <definedName name="Print_Area_MI">[19]ESTI.!$A$1:$U$52</definedName>
    <definedName name="_xlnm.Print_Titles" localSheetId="1">'Dongia_VH-CN CSDL-TNMT'!$4:$5</definedName>
    <definedName name="_xlnm.Print_Titles" localSheetId="4">Dungcu!$4:$6</definedName>
    <definedName name="_xlnm.Print_Titles" localSheetId="6">'Gia VT-TB'!$5:$5</definedName>
    <definedName name="_xlnm.Print_Titles" localSheetId="2">LDKT!$4:$5</definedName>
    <definedName name="_xlnm.Print_Titles" localSheetId="3">Thietbi!$4:$5</definedName>
    <definedName name="_xlnm.Print_Titles" localSheetId="5">Vatlieu!$4:$6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Quan05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T" localSheetId="2">'[1]COAT&amp;WRAP-QIOT-#3'!#REF!</definedName>
    <definedName name="RT">'[1]COAT&amp;WRAP-QIOT-#3'!#REF!</definedName>
    <definedName name="sau">'[11]Chiet tinh dz35'!$H$4</definedName>
    <definedName name="SB">[18]IBASE!$AH$7:$AL$14</definedName>
    <definedName name="SCH">#REF!</definedName>
    <definedName name="sddd">[20]Sheet1!GoBack</definedName>
    <definedName name="SIZE">#REF!</definedName>
    <definedName name="SLGD">#REF!</definedName>
    <definedName name="SORT">#REF!</definedName>
    <definedName name="SORT_AREA">'[19]DI-ESTI'!$A$8:$R$489</definedName>
    <definedName name="SP" localSheetId="2">'[1]PNT-QUOT-#3'!#REF!</definedName>
    <definedName name="SP">'[1]PNT-QUOT-#3'!#REF!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h">#REF!</definedName>
    <definedName name="THI">#REF!</definedName>
    <definedName name="THK" localSheetId="2">'[1]COAT&amp;WRAP-QIOT-#3'!#REF!</definedName>
    <definedName name="THK">'[1]COAT&amp;WRAP-QIOT-#3'!#REF!</definedName>
    <definedName name="TITAN">#REF!</definedName>
    <definedName name="TPLRP">#REF!</definedName>
    <definedName name="TRADE2">#REF!</definedName>
    <definedName name="TRANSFORMER" localSheetId="2">'[16]NEW-PANEL'!#REF!</definedName>
    <definedName name="TRANSFORMER">'[16]NEW-PANEL'!#REF!</definedName>
    <definedName name="ttbt">#REF!</definedName>
    <definedName name="ttt">'[8]CT Thang Mo'!$B$309:$M$309</definedName>
    <definedName name="tttb">'[8]CT Thang Mo'!$B$431:$I$431</definedName>
    <definedName name="UDG">#REF!</definedName>
    <definedName name="van" localSheetId="2">'[2]??-BLDG'!#REF!</definedName>
    <definedName name="van">'[2]??-BLDG'!#REF!</definedName>
    <definedName name="VARIINST">#REF!</definedName>
    <definedName name="VARIPURC">#REF!</definedName>
    <definedName name="vc3.">'[8]CT  PL'!$B$125:$H$125</definedName>
    <definedName name="vca">'[8]CT  PL'!$B$25:$H$25</definedName>
    <definedName name="vccot">#REF!</definedName>
    <definedName name="vccot.">'[8]CT  PL'!$B$8:$H$8</definedName>
    <definedName name="vcdbt">'[8]CT Thang Mo'!$B$220:$I$220</definedName>
    <definedName name="vcdc." localSheetId="2">'[21]Chi tiet'!#REF!</definedName>
    <definedName name="vcdc.">'[21]Chi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>#REF!</definedName>
    <definedName name="vctt">'[8]CT  PL'!$B$288:$H$288</definedName>
    <definedName name="Vlcap0.7">#REF!</definedName>
    <definedName name="VLcap1">#REF!</definedName>
    <definedName name="W">#REF!</definedName>
    <definedName name="X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1" i="1"/>
  <c r="F10" i="9" l="1"/>
  <c r="F6" i="9" l="1"/>
  <c r="J6" i="6" s="1"/>
  <c r="D18" i="1" l="1"/>
  <c r="D17" i="1"/>
  <c r="H17" i="1" s="1"/>
  <c r="I17" i="1" s="1"/>
  <c r="D16" i="1"/>
  <c r="H16" i="1" s="1"/>
  <c r="I16" i="1" s="1"/>
  <c r="D15" i="1"/>
  <c r="C14" i="1"/>
  <c r="D14" i="1" s="1"/>
  <c r="D13" i="1"/>
  <c r="D12" i="1"/>
  <c r="H12" i="1" s="1"/>
  <c r="I12" i="1" s="1"/>
  <c r="D11" i="1"/>
  <c r="H11" i="1" s="1"/>
  <c r="I11" i="1" l="1"/>
  <c r="H18" i="1"/>
  <c r="I18" i="1" s="1"/>
  <c r="H15" i="1"/>
  <c r="I15" i="1" s="1"/>
  <c r="H14" i="1"/>
  <c r="I14" i="1" s="1"/>
  <c r="H13" i="1"/>
  <c r="I13" i="1" s="1"/>
  <c r="F20" i="9"/>
  <c r="L6" i="7" s="1"/>
  <c r="F19" i="9"/>
  <c r="K6" i="7" s="1"/>
  <c r="F18" i="9"/>
  <c r="J6" i="7" s="1"/>
  <c r="F17" i="9"/>
  <c r="I6" i="7" s="1"/>
  <c r="F15" i="9"/>
  <c r="M6" i="5" s="1"/>
  <c r="F14" i="9"/>
  <c r="L6" i="5" s="1"/>
  <c r="F13" i="9"/>
  <c r="K6" i="5" s="1"/>
  <c r="F12" i="9"/>
  <c r="J6" i="5" s="1"/>
  <c r="N6" i="5"/>
  <c r="F9" i="9"/>
  <c r="M6" i="6" s="1"/>
  <c r="F8" i="9"/>
  <c r="L6" i="6" s="1"/>
  <c r="F7" i="9"/>
  <c r="K6" i="6" s="1"/>
  <c r="A7" i="9"/>
  <c r="A8" i="9" s="1"/>
  <c r="A9" i="9" s="1"/>
  <c r="N6" i="6" l="1"/>
  <c r="H73" i="7"/>
  <c r="G73" i="7"/>
  <c r="F73" i="7"/>
  <c r="E73" i="7"/>
  <c r="H71" i="7"/>
  <c r="G71" i="7"/>
  <c r="F71" i="7"/>
  <c r="E71" i="7"/>
  <c r="H70" i="7"/>
  <c r="G70" i="7"/>
  <c r="F70" i="7"/>
  <c r="E70" i="7"/>
  <c r="H68" i="7"/>
  <c r="G68" i="7"/>
  <c r="F68" i="7"/>
  <c r="E68" i="7"/>
  <c r="H67" i="7"/>
  <c r="G67" i="7"/>
  <c r="F67" i="7"/>
  <c r="E67" i="7"/>
  <c r="H65" i="7"/>
  <c r="G65" i="7"/>
  <c r="F65" i="7"/>
  <c r="E65" i="7"/>
  <c r="H74" i="7"/>
  <c r="G74" i="7"/>
  <c r="F74" i="7"/>
  <c r="E74" i="7"/>
  <c r="H76" i="7"/>
  <c r="G76" i="7"/>
  <c r="F76" i="7"/>
  <c r="E76" i="7"/>
  <c r="I70" i="6"/>
  <c r="H70" i="6"/>
  <c r="G70" i="6"/>
  <c r="F70" i="6"/>
  <c r="E70" i="6"/>
  <c r="I76" i="6"/>
  <c r="H76" i="6"/>
  <c r="G76" i="6"/>
  <c r="F76" i="6"/>
  <c r="E76" i="6"/>
  <c r="I73" i="6"/>
  <c r="H73" i="6"/>
  <c r="G73" i="6"/>
  <c r="F73" i="6"/>
  <c r="E73" i="6"/>
  <c r="I67" i="6"/>
  <c r="H67" i="6"/>
  <c r="G67" i="6"/>
  <c r="F67" i="6"/>
  <c r="E67" i="6"/>
  <c r="I74" i="6"/>
  <c r="H74" i="6"/>
  <c r="G74" i="6"/>
  <c r="F74" i="6"/>
  <c r="E74" i="6"/>
  <c r="I71" i="6"/>
  <c r="H71" i="6"/>
  <c r="G71" i="6"/>
  <c r="F71" i="6"/>
  <c r="E71" i="6"/>
  <c r="I68" i="6"/>
  <c r="H68" i="6"/>
  <c r="G68" i="6"/>
  <c r="F68" i="6"/>
  <c r="E68" i="6"/>
  <c r="I65" i="6"/>
  <c r="H65" i="6"/>
  <c r="G65" i="6"/>
  <c r="F65" i="6"/>
  <c r="E65" i="6"/>
  <c r="I74" i="5"/>
  <c r="H74" i="5"/>
  <c r="M74" i="5" s="1"/>
  <c r="G74" i="5"/>
  <c r="F74" i="5"/>
  <c r="E74" i="5"/>
  <c r="I71" i="5"/>
  <c r="H71" i="5"/>
  <c r="G71" i="5"/>
  <c r="F71" i="5"/>
  <c r="E71" i="5"/>
  <c r="I68" i="5"/>
  <c r="H68" i="5"/>
  <c r="G68" i="5"/>
  <c r="F68" i="5"/>
  <c r="E68" i="5"/>
  <c r="I65" i="5"/>
  <c r="H65" i="5"/>
  <c r="G65" i="5"/>
  <c r="F65" i="5"/>
  <c r="E65" i="5"/>
  <c r="I76" i="5"/>
  <c r="H76" i="5"/>
  <c r="G76" i="5"/>
  <c r="F76" i="5"/>
  <c r="E76" i="5"/>
  <c r="I73" i="5"/>
  <c r="H73" i="5"/>
  <c r="G73" i="5"/>
  <c r="F73" i="5"/>
  <c r="E73" i="5"/>
  <c r="I70" i="5"/>
  <c r="H70" i="5"/>
  <c r="G70" i="5"/>
  <c r="F70" i="5"/>
  <c r="E70" i="5"/>
  <c r="I67" i="5"/>
  <c r="H67" i="5"/>
  <c r="G67" i="5"/>
  <c r="F67" i="5"/>
  <c r="E67" i="5"/>
  <c r="H55" i="7"/>
  <c r="G55" i="7"/>
  <c r="F55" i="7"/>
  <c r="E55" i="7"/>
  <c r="E53" i="7"/>
  <c r="H53" i="7"/>
  <c r="G53" i="7"/>
  <c r="F53" i="7"/>
  <c r="H52" i="7"/>
  <c r="G52" i="7"/>
  <c r="F52" i="7"/>
  <c r="E52" i="7"/>
  <c r="H50" i="7"/>
  <c r="G50" i="7"/>
  <c r="F50" i="7"/>
  <c r="E50" i="7"/>
  <c r="H49" i="7"/>
  <c r="G49" i="7"/>
  <c r="F49" i="7"/>
  <c r="E49" i="7"/>
  <c r="H47" i="7"/>
  <c r="G47" i="7"/>
  <c r="F47" i="7"/>
  <c r="E47" i="7"/>
  <c r="H46" i="7"/>
  <c r="G46" i="7"/>
  <c r="F46" i="7"/>
  <c r="E46" i="7"/>
  <c r="H44" i="7"/>
  <c r="G44" i="7"/>
  <c r="F44" i="7"/>
  <c r="E44" i="7"/>
  <c r="I53" i="6"/>
  <c r="H53" i="6"/>
  <c r="G53" i="6"/>
  <c r="F53" i="6"/>
  <c r="E53" i="6"/>
  <c r="I50" i="6"/>
  <c r="H50" i="6"/>
  <c r="G50" i="6"/>
  <c r="F50" i="6"/>
  <c r="E50" i="6"/>
  <c r="I47" i="6"/>
  <c r="H47" i="6"/>
  <c r="G47" i="6"/>
  <c r="F47" i="6"/>
  <c r="E47" i="6"/>
  <c r="I44" i="6"/>
  <c r="H44" i="6"/>
  <c r="G44" i="6"/>
  <c r="F44" i="6"/>
  <c r="E44" i="6"/>
  <c r="I55" i="6"/>
  <c r="H55" i="6"/>
  <c r="G55" i="6"/>
  <c r="F55" i="6"/>
  <c r="E55" i="6"/>
  <c r="I52" i="6"/>
  <c r="H52" i="6"/>
  <c r="G52" i="6"/>
  <c r="F52" i="6"/>
  <c r="E52" i="6"/>
  <c r="I49" i="6"/>
  <c r="H49" i="6"/>
  <c r="G49" i="6"/>
  <c r="F49" i="6"/>
  <c r="E49" i="6"/>
  <c r="I46" i="6"/>
  <c r="H46" i="6"/>
  <c r="G46" i="6"/>
  <c r="F46" i="6"/>
  <c r="E46" i="6"/>
  <c r="I53" i="5"/>
  <c r="H53" i="5"/>
  <c r="G53" i="5"/>
  <c r="F53" i="5"/>
  <c r="E53" i="5"/>
  <c r="I50" i="5"/>
  <c r="H50" i="5"/>
  <c r="G50" i="5"/>
  <c r="F50" i="5"/>
  <c r="E50" i="5"/>
  <c r="I47" i="5"/>
  <c r="H47" i="5"/>
  <c r="G47" i="5"/>
  <c r="F47" i="5"/>
  <c r="E47" i="5"/>
  <c r="I44" i="5"/>
  <c r="H44" i="5"/>
  <c r="G44" i="5"/>
  <c r="F44" i="5"/>
  <c r="E44" i="5"/>
  <c r="I55" i="5"/>
  <c r="H55" i="5"/>
  <c r="G55" i="5"/>
  <c r="F55" i="5"/>
  <c r="E55" i="5"/>
  <c r="I52" i="5"/>
  <c r="H52" i="5"/>
  <c r="G52" i="5"/>
  <c r="F52" i="5"/>
  <c r="E52" i="5"/>
  <c r="I46" i="5"/>
  <c r="H46" i="5"/>
  <c r="G46" i="5"/>
  <c r="F46" i="5"/>
  <c r="E46" i="5"/>
  <c r="I49" i="5"/>
  <c r="H49" i="5"/>
  <c r="G49" i="5"/>
  <c r="F49" i="5"/>
  <c r="E49" i="5"/>
  <c r="H42" i="7"/>
  <c r="G42" i="7"/>
  <c r="F42" i="7"/>
  <c r="E42" i="7"/>
  <c r="H40" i="7"/>
  <c r="G40" i="7"/>
  <c r="F40" i="7"/>
  <c r="E40" i="7"/>
  <c r="H39" i="7"/>
  <c r="G39" i="7"/>
  <c r="F39" i="7"/>
  <c r="E39" i="7"/>
  <c r="H37" i="7"/>
  <c r="G37" i="7"/>
  <c r="F37" i="7"/>
  <c r="E37" i="7"/>
  <c r="E36" i="7"/>
  <c r="E34" i="7"/>
  <c r="H36" i="7"/>
  <c r="G36" i="7"/>
  <c r="F36" i="7"/>
  <c r="H34" i="7"/>
  <c r="G34" i="7"/>
  <c r="F34" i="7"/>
  <c r="I40" i="6"/>
  <c r="H40" i="6"/>
  <c r="G40" i="6"/>
  <c r="F40" i="6"/>
  <c r="E40" i="6"/>
  <c r="I37" i="6"/>
  <c r="H37" i="6"/>
  <c r="G37" i="6"/>
  <c r="F37" i="6"/>
  <c r="E37" i="6"/>
  <c r="I34" i="6"/>
  <c r="H34" i="6"/>
  <c r="G34" i="6"/>
  <c r="F34" i="6"/>
  <c r="E34" i="6"/>
  <c r="I42" i="6"/>
  <c r="H42" i="6"/>
  <c r="G42" i="6"/>
  <c r="F42" i="6"/>
  <c r="E42" i="6"/>
  <c r="I39" i="6"/>
  <c r="H39" i="6"/>
  <c r="G39" i="6"/>
  <c r="F39" i="6"/>
  <c r="E39" i="6"/>
  <c r="I36" i="6"/>
  <c r="H36" i="6"/>
  <c r="G36" i="6"/>
  <c r="F36" i="6"/>
  <c r="E36" i="6"/>
  <c r="I42" i="5"/>
  <c r="H42" i="5"/>
  <c r="G42" i="5"/>
  <c r="F42" i="5"/>
  <c r="E42" i="5"/>
  <c r="I39" i="5"/>
  <c r="H39" i="5"/>
  <c r="G39" i="5"/>
  <c r="F39" i="5"/>
  <c r="E39" i="5"/>
  <c r="I36" i="5"/>
  <c r="H36" i="5"/>
  <c r="G36" i="5"/>
  <c r="F36" i="5"/>
  <c r="E36" i="5"/>
  <c r="I40" i="5"/>
  <c r="H40" i="5"/>
  <c r="G40" i="5"/>
  <c r="F40" i="5"/>
  <c r="E40" i="5"/>
  <c r="I37" i="5"/>
  <c r="H37" i="5"/>
  <c r="G37" i="5"/>
  <c r="F37" i="5"/>
  <c r="E37" i="5"/>
  <c r="I34" i="5"/>
  <c r="H34" i="5"/>
  <c r="G34" i="5"/>
  <c r="F34" i="5"/>
  <c r="E34" i="5"/>
  <c r="H30" i="7"/>
  <c r="G30" i="7"/>
  <c r="F30" i="7"/>
  <c r="E30" i="7"/>
  <c r="H27" i="7"/>
  <c r="G27" i="7"/>
  <c r="F27" i="7"/>
  <c r="E27" i="7"/>
  <c r="H24" i="7"/>
  <c r="G24" i="7"/>
  <c r="F24" i="7"/>
  <c r="E24" i="7"/>
  <c r="H32" i="7"/>
  <c r="G32" i="7"/>
  <c r="F32" i="7"/>
  <c r="E32" i="7"/>
  <c r="H29" i="7"/>
  <c r="G29" i="7"/>
  <c r="F29" i="7"/>
  <c r="E29" i="7"/>
  <c r="H26" i="7"/>
  <c r="G26" i="7"/>
  <c r="F26" i="7"/>
  <c r="E26" i="7"/>
  <c r="I30" i="6"/>
  <c r="H30" i="6"/>
  <c r="G30" i="6"/>
  <c r="F30" i="6"/>
  <c r="E30" i="6"/>
  <c r="I27" i="6"/>
  <c r="H27" i="6"/>
  <c r="G27" i="6"/>
  <c r="F27" i="6"/>
  <c r="E27" i="6"/>
  <c r="I24" i="6"/>
  <c r="H24" i="6"/>
  <c r="G24" i="6"/>
  <c r="F24" i="6"/>
  <c r="E24" i="6"/>
  <c r="I32" i="6"/>
  <c r="H32" i="6"/>
  <c r="G32" i="6"/>
  <c r="F32" i="6"/>
  <c r="E32" i="6"/>
  <c r="I29" i="6"/>
  <c r="H29" i="6"/>
  <c r="G29" i="6"/>
  <c r="F29" i="6"/>
  <c r="E29" i="6"/>
  <c r="I26" i="6"/>
  <c r="H26" i="6"/>
  <c r="G26" i="6"/>
  <c r="F26" i="6"/>
  <c r="E26" i="6"/>
  <c r="H27" i="5"/>
  <c r="I32" i="5"/>
  <c r="H32" i="5"/>
  <c r="G32" i="5"/>
  <c r="F32" i="5"/>
  <c r="E32" i="5"/>
  <c r="I29" i="5"/>
  <c r="H29" i="5"/>
  <c r="G29" i="5"/>
  <c r="F29" i="5"/>
  <c r="E29" i="5"/>
  <c r="I26" i="5"/>
  <c r="H26" i="5"/>
  <c r="G26" i="5"/>
  <c r="F26" i="5"/>
  <c r="E26" i="5"/>
  <c r="I30" i="5"/>
  <c r="H30" i="5"/>
  <c r="G30" i="5"/>
  <c r="F30" i="5"/>
  <c r="E30" i="5"/>
  <c r="I27" i="5"/>
  <c r="G27" i="5"/>
  <c r="F27" i="5"/>
  <c r="E27" i="5"/>
  <c r="I24" i="5"/>
  <c r="H24" i="5"/>
  <c r="G24" i="5"/>
  <c r="F24" i="5"/>
  <c r="E24" i="5"/>
  <c r="H10" i="7"/>
  <c r="G10" i="7"/>
  <c r="F10" i="7"/>
  <c r="E10" i="7"/>
  <c r="H13" i="7"/>
  <c r="G13" i="7"/>
  <c r="F13" i="7"/>
  <c r="E13" i="7"/>
  <c r="H16" i="7"/>
  <c r="G16" i="7"/>
  <c r="F16" i="7"/>
  <c r="E16" i="7"/>
  <c r="H19" i="7"/>
  <c r="G19" i="7"/>
  <c r="F19" i="7"/>
  <c r="E19" i="7"/>
  <c r="H17" i="7"/>
  <c r="G17" i="7"/>
  <c r="F17" i="7"/>
  <c r="E17" i="7"/>
  <c r="H14" i="7"/>
  <c r="G14" i="7"/>
  <c r="F14" i="7"/>
  <c r="E14" i="7"/>
  <c r="H11" i="7"/>
  <c r="G11" i="7"/>
  <c r="F11" i="7"/>
  <c r="E11" i="7"/>
  <c r="H8" i="7"/>
  <c r="G8" i="7"/>
  <c r="F8" i="7"/>
  <c r="E8" i="7"/>
  <c r="F22" i="7"/>
  <c r="G22" i="7"/>
  <c r="H22" i="7"/>
  <c r="F20" i="7"/>
  <c r="G20" i="7"/>
  <c r="H20" i="7"/>
  <c r="E22" i="7"/>
  <c r="E20" i="7"/>
  <c r="I22" i="6"/>
  <c r="H22" i="6"/>
  <c r="G22" i="6"/>
  <c r="F22" i="6"/>
  <c r="E22" i="6"/>
  <c r="I19" i="6"/>
  <c r="H19" i="6"/>
  <c r="G19" i="6"/>
  <c r="F19" i="6"/>
  <c r="E19" i="6"/>
  <c r="I16" i="6"/>
  <c r="H16" i="6"/>
  <c r="G16" i="6"/>
  <c r="F16" i="6"/>
  <c r="E16" i="6"/>
  <c r="I13" i="6"/>
  <c r="H13" i="6"/>
  <c r="G13" i="6"/>
  <c r="F13" i="6"/>
  <c r="E13" i="6"/>
  <c r="I20" i="6"/>
  <c r="H20" i="6"/>
  <c r="G20" i="6"/>
  <c r="F20" i="6"/>
  <c r="E20" i="6"/>
  <c r="I17" i="6"/>
  <c r="H17" i="6"/>
  <c r="G17" i="6"/>
  <c r="F17" i="6"/>
  <c r="E17" i="6"/>
  <c r="I14" i="6"/>
  <c r="H14" i="6"/>
  <c r="G14" i="6"/>
  <c r="F14" i="6"/>
  <c r="E14" i="6"/>
  <c r="I11" i="6"/>
  <c r="H11" i="6"/>
  <c r="G11" i="6"/>
  <c r="F11" i="6"/>
  <c r="E11" i="6"/>
  <c r="F10" i="6"/>
  <c r="G10" i="6"/>
  <c r="H10" i="6"/>
  <c r="I10" i="6"/>
  <c r="I8" i="6"/>
  <c r="F8" i="6"/>
  <c r="G8" i="6"/>
  <c r="H8" i="6"/>
  <c r="E10" i="6"/>
  <c r="E8" i="6"/>
  <c r="I22" i="5"/>
  <c r="H22" i="5"/>
  <c r="G22" i="5"/>
  <c r="F22" i="5"/>
  <c r="E22" i="5"/>
  <c r="I19" i="5"/>
  <c r="H19" i="5"/>
  <c r="G19" i="5"/>
  <c r="F19" i="5"/>
  <c r="E19" i="5"/>
  <c r="I16" i="5"/>
  <c r="H16" i="5"/>
  <c r="G16" i="5"/>
  <c r="F16" i="5"/>
  <c r="E16" i="5"/>
  <c r="I13" i="5"/>
  <c r="H13" i="5"/>
  <c r="G13" i="5"/>
  <c r="F13" i="5"/>
  <c r="E13" i="5"/>
  <c r="F10" i="5"/>
  <c r="G10" i="5"/>
  <c r="H10" i="5"/>
  <c r="I10" i="5"/>
  <c r="I20" i="5"/>
  <c r="H20" i="5"/>
  <c r="G20" i="5"/>
  <c r="F20" i="5"/>
  <c r="E20" i="5"/>
  <c r="I17" i="5"/>
  <c r="H17" i="5"/>
  <c r="G17" i="5"/>
  <c r="F17" i="5"/>
  <c r="E17" i="5"/>
  <c r="I14" i="5"/>
  <c r="H14" i="5"/>
  <c r="G14" i="5"/>
  <c r="F14" i="5"/>
  <c r="E14" i="5"/>
  <c r="I11" i="5"/>
  <c r="H11" i="5"/>
  <c r="G11" i="5"/>
  <c r="F11" i="5"/>
  <c r="E11" i="5"/>
  <c r="F8" i="5"/>
  <c r="G8" i="5"/>
  <c r="H8" i="5"/>
  <c r="I8" i="5"/>
  <c r="E10" i="5"/>
  <c r="E8" i="5"/>
  <c r="J16" i="1"/>
  <c r="J17" i="1"/>
  <c r="J18" i="1"/>
  <c r="J15" i="1" l="1"/>
  <c r="J70" i="6" l="1"/>
  <c r="J68" i="6"/>
  <c r="J60" i="6"/>
  <c r="J54" i="6"/>
  <c r="J69" i="6"/>
  <c r="J62" i="6"/>
  <c r="J45" i="6"/>
  <c r="J72" i="6"/>
  <c r="J75" i="6"/>
  <c r="J63" i="6"/>
  <c r="J48" i="6"/>
  <c r="J73" i="6"/>
  <c r="J38" i="6"/>
  <c r="J66" i="6"/>
  <c r="J51" i="6"/>
  <c r="J35" i="6"/>
  <c r="J41" i="6"/>
  <c r="J59" i="6"/>
  <c r="J57" i="6"/>
  <c r="J50" i="6"/>
  <c r="J40" i="6"/>
  <c r="J74" i="6"/>
  <c r="J71" i="6"/>
  <c r="J44" i="6"/>
  <c r="J37" i="6"/>
  <c r="J34" i="6"/>
  <c r="J65" i="6"/>
  <c r="J52" i="6"/>
  <c r="J42" i="6"/>
  <c r="J55" i="6"/>
  <c r="J39" i="6"/>
  <c r="J53" i="6"/>
  <c r="J76" i="6"/>
  <c r="J46" i="6"/>
  <c r="J36" i="6"/>
  <c r="J49" i="6"/>
  <c r="J47" i="6"/>
  <c r="J67" i="6"/>
  <c r="J25" i="6"/>
  <c r="J9" i="6"/>
  <c r="J12" i="6"/>
  <c r="J21" i="6"/>
  <c r="J31" i="6"/>
  <c r="J17" i="6"/>
  <c r="J28" i="6"/>
  <c r="J18" i="6"/>
  <c r="J10" i="6"/>
  <c r="J15" i="6"/>
  <c r="J29" i="6"/>
  <c r="J19" i="6"/>
  <c r="J8" i="6"/>
  <c r="J14" i="6"/>
  <c r="J30" i="6"/>
  <c r="J13" i="6"/>
  <c r="J27" i="6"/>
  <c r="J11" i="6"/>
  <c r="J22" i="6"/>
  <c r="J24" i="6"/>
  <c r="J16" i="6"/>
  <c r="J32" i="6"/>
  <c r="J26" i="6"/>
  <c r="J20" i="6"/>
  <c r="L67" i="6" l="1"/>
  <c r="L66" i="6"/>
  <c r="L69" i="6"/>
  <c r="L65" i="6"/>
  <c r="L72" i="6"/>
  <c r="L75" i="6"/>
  <c r="L76" i="6"/>
  <c r="L63" i="6"/>
  <c r="L48" i="6"/>
  <c r="L71" i="6"/>
  <c r="L59" i="6"/>
  <c r="L57" i="6"/>
  <c r="L51" i="6"/>
  <c r="L60" i="6"/>
  <c r="L54" i="6"/>
  <c r="L35" i="6"/>
  <c r="L41" i="6"/>
  <c r="L62" i="6"/>
  <c r="L38" i="6"/>
  <c r="L45" i="6"/>
  <c r="L55" i="6"/>
  <c r="L34" i="6"/>
  <c r="L44" i="6"/>
  <c r="L42" i="6"/>
  <c r="L70" i="6"/>
  <c r="L49" i="6"/>
  <c r="L39" i="6"/>
  <c r="L52" i="6"/>
  <c r="L36" i="6"/>
  <c r="L50" i="6"/>
  <c r="L73" i="6"/>
  <c r="L53" i="6"/>
  <c r="L40" i="6"/>
  <c r="L46" i="6"/>
  <c r="L74" i="6"/>
  <c r="L47" i="6"/>
  <c r="L37" i="6"/>
  <c r="L68" i="6"/>
  <c r="K66" i="6"/>
  <c r="K69" i="6"/>
  <c r="K71" i="6"/>
  <c r="K59" i="6"/>
  <c r="K57" i="6"/>
  <c r="K51" i="6"/>
  <c r="K60" i="6"/>
  <c r="K54" i="6"/>
  <c r="K62" i="6"/>
  <c r="K45" i="6"/>
  <c r="K48" i="6"/>
  <c r="K75" i="6"/>
  <c r="K38" i="6"/>
  <c r="K76" i="6"/>
  <c r="K72" i="6"/>
  <c r="K63" i="6"/>
  <c r="K35" i="6"/>
  <c r="K41" i="6"/>
  <c r="K46" i="6"/>
  <c r="K44" i="6"/>
  <c r="K36" i="6"/>
  <c r="K49" i="6"/>
  <c r="K53" i="6"/>
  <c r="K74" i="6"/>
  <c r="K70" i="6"/>
  <c r="K39" i="6"/>
  <c r="K40" i="6"/>
  <c r="K42" i="6"/>
  <c r="K65" i="6"/>
  <c r="K52" i="6"/>
  <c r="K50" i="6"/>
  <c r="K55" i="6"/>
  <c r="K47" i="6"/>
  <c r="K68" i="6"/>
  <c r="K73" i="6"/>
  <c r="K34" i="6"/>
  <c r="K37" i="6"/>
  <c r="K67" i="6"/>
  <c r="K66" i="7"/>
  <c r="K72" i="7"/>
  <c r="K69" i="7"/>
  <c r="K75" i="7"/>
  <c r="K48" i="7"/>
  <c r="K54" i="7"/>
  <c r="K63" i="7"/>
  <c r="K59" i="7"/>
  <c r="K45" i="7"/>
  <c r="K51" i="7"/>
  <c r="K38" i="7"/>
  <c r="K60" i="7"/>
  <c r="K57" i="7"/>
  <c r="K35" i="7"/>
  <c r="K41" i="7"/>
  <c r="K62" i="7"/>
  <c r="K40" i="7"/>
  <c r="K52" i="7"/>
  <c r="K47" i="7"/>
  <c r="K65" i="7"/>
  <c r="K73" i="7"/>
  <c r="K37" i="7"/>
  <c r="K49" i="7"/>
  <c r="K42" i="7"/>
  <c r="K53" i="7"/>
  <c r="K44" i="7"/>
  <c r="K76" i="7"/>
  <c r="K70" i="7"/>
  <c r="K46" i="7"/>
  <c r="K39" i="7"/>
  <c r="K34" i="7"/>
  <c r="K71" i="7"/>
  <c r="K67" i="7"/>
  <c r="K36" i="7"/>
  <c r="K55" i="7"/>
  <c r="K50" i="7"/>
  <c r="K68" i="7"/>
  <c r="K74" i="7"/>
  <c r="I69" i="7"/>
  <c r="I75" i="7"/>
  <c r="I66" i="7"/>
  <c r="I72" i="7"/>
  <c r="I45" i="7"/>
  <c r="I51" i="7"/>
  <c r="I62" i="7"/>
  <c r="I60" i="7"/>
  <c r="I57" i="7"/>
  <c r="I48" i="7"/>
  <c r="I54" i="7"/>
  <c r="I63" i="7"/>
  <c r="I59" i="7"/>
  <c r="I35" i="7"/>
  <c r="I41" i="7"/>
  <c r="I38" i="7"/>
  <c r="I34" i="7"/>
  <c r="I44" i="7"/>
  <c r="I37" i="7"/>
  <c r="I52" i="7"/>
  <c r="I70" i="7"/>
  <c r="I65" i="7"/>
  <c r="I42" i="7"/>
  <c r="I36" i="7"/>
  <c r="I49" i="7"/>
  <c r="I67" i="7"/>
  <c r="I76" i="7"/>
  <c r="I39" i="7"/>
  <c r="I50" i="7"/>
  <c r="I53" i="7"/>
  <c r="I46" i="7"/>
  <c r="I74" i="7"/>
  <c r="I71" i="7"/>
  <c r="I47" i="7"/>
  <c r="I40" i="7"/>
  <c r="I55" i="7"/>
  <c r="I73" i="7"/>
  <c r="I68" i="7"/>
  <c r="M70" i="6"/>
  <c r="M66" i="6"/>
  <c r="M69" i="6"/>
  <c r="M62" i="6"/>
  <c r="M44" i="6"/>
  <c r="M45" i="6"/>
  <c r="M72" i="6"/>
  <c r="M74" i="6"/>
  <c r="M75" i="6"/>
  <c r="M63" i="6"/>
  <c r="M48" i="6"/>
  <c r="M59" i="6"/>
  <c r="M57" i="6"/>
  <c r="M51" i="6"/>
  <c r="M60" i="6"/>
  <c r="M35" i="6"/>
  <c r="M39" i="6"/>
  <c r="M41" i="6"/>
  <c r="M54" i="6"/>
  <c r="M38" i="6"/>
  <c r="M36" i="6"/>
  <c r="M37" i="6"/>
  <c r="M40" i="6"/>
  <c r="M73" i="6"/>
  <c r="M49" i="6"/>
  <c r="M47" i="6"/>
  <c r="M52" i="6"/>
  <c r="M65" i="6"/>
  <c r="M67" i="6"/>
  <c r="M42" i="6"/>
  <c r="M34" i="6"/>
  <c r="M68" i="6"/>
  <c r="M55" i="6"/>
  <c r="M53" i="6"/>
  <c r="M46" i="6"/>
  <c r="M50" i="6"/>
  <c r="M71" i="6"/>
  <c r="M76" i="6"/>
  <c r="J69" i="7"/>
  <c r="J75" i="7"/>
  <c r="J72" i="7"/>
  <c r="J63" i="7"/>
  <c r="J59" i="7"/>
  <c r="J66" i="7"/>
  <c r="J45" i="7"/>
  <c r="J51" i="7"/>
  <c r="J62" i="7"/>
  <c r="J60" i="7"/>
  <c r="J57" i="7"/>
  <c r="J54" i="7"/>
  <c r="J35" i="7"/>
  <c r="J41" i="7"/>
  <c r="J48" i="7"/>
  <c r="J38" i="7"/>
  <c r="J40" i="7"/>
  <c r="J44" i="7"/>
  <c r="J52" i="7"/>
  <c r="J70" i="7"/>
  <c r="J65" i="7"/>
  <c r="J53" i="7"/>
  <c r="J34" i="7"/>
  <c r="J37" i="7"/>
  <c r="J49" i="7"/>
  <c r="J67" i="7"/>
  <c r="J76" i="7"/>
  <c r="J42" i="7"/>
  <c r="J50" i="7"/>
  <c r="J46" i="7"/>
  <c r="J74" i="7"/>
  <c r="J71" i="7"/>
  <c r="J39" i="7"/>
  <c r="J36" i="7"/>
  <c r="J47" i="7"/>
  <c r="J55" i="7"/>
  <c r="J73" i="7"/>
  <c r="J68" i="7"/>
  <c r="L69" i="7"/>
  <c r="L75" i="7"/>
  <c r="L63" i="7"/>
  <c r="L59" i="7"/>
  <c r="L72" i="7"/>
  <c r="L45" i="7"/>
  <c r="L51" i="7"/>
  <c r="L66" i="7"/>
  <c r="L62" i="7"/>
  <c r="L60" i="7"/>
  <c r="L57" i="7"/>
  <c r="L35" i="7"/>
  <c r="L41" i="7"/>
  <c r="L54" i="7"/>
  <c r="L48" i="7"/>
  <c r="L38" i="7"/>
  <c r="L39" i="7"/>
  <c r="L36" i="7"/>
  <c r="L47" i="7"/>
  <c r="L55" i="7"/>
  <c r="L73" i="7"/>
  <c r="L68" i="7"/>
  <c r="L40" i="7"/>
  <c r="L44" i="7"/>
  <c r="L52" i="7"/>
  <c r="L70" i="7"/>
  <c r="L65" i="7"/>
  <c r="L53" i="7"/>
  <c r="L34" i="7"/>
  <c r="L37" i="7"/>
  <c r="L49" i="7"/>
  <c r="L67" i="7"/>
  <c r="L76" i="7"/>
  <c r="L42" i="7"/>
  <c r="L50" i="7"/>
  <c r="L46" i="7"/>
  <c r="L74" i="7"/>
  <c r="L71" i="7"/>
  <c r="N66" i="6"/>
  <c r="N45" i="6"/>
  <c r="N51" i="6"/>
  <c r="N41" i="6"/>
  <c r="N75" i="6"/>
  <c r="N48" i="6"/>
  <c r="N71" i="6"/>
  <c r="N59" i="6"/>
  <c r="N69" i="6"/>
  <c r="N72" i="6"/>
  <c r="N76" i="6"/>
  <c r="N63" i="6"/>
  <c r="N60" i="6"/>
  <c r="N57" i="6"/>
  <c r="N38" i="6"/>
  <c r="N54" i="6"/>
  <c r="N35" i="6"/>
  <c r="N62" i="6"/>
  <c r="N36" i="6"/>
  <c r="N68" i="6"/>
  <c r="N40" i="6"/>
  <c r="N50" i="6"/>
  <c r="N74" i="6"/>
  <c r="N39" i="6"/>
  <c r="N49" i="6"/>
  <c r="N47" i="6"/>
  <c r="N53" i="6"/>
  <c r="N37" i="6"/>
  <c r="N70" i="6"/>
  <c r="N46" i="6"/>
  <c r="N42" i="6"/>
  <c r="N73" i="6"/>
  <c r="N55" i="6"/>
  <c r="N52" i="6"/>
  <c r="N65" i="6"/>
  <c r="N34" i="6"/>
  <c r="N44" i="6"/>
  <c r="N67" i="6"/>
  <c r="L66" i="5"/>
  <c r="L62" i="5"/>
  <c r="L57" i="5"/>
  <c r="L63" i="5"/>
  <c r="L69" i="5"/>
  <c r="L59" i="5"/>
  <c r="L72" i="5"/>
  <c r="L75" i="5"/>
  <c r="L76" i="5"/>
  <c r="L45" i="5"/>
  <c r="L48" i="5"/>
  <c r="L54" i="5"/>
  <c r="L60" i="5"/>
  <c r="L51" i="5"/>
  <c r="L49" i="5"/>
  <c r="L70" i="5"/>
  <c r="L52" i="5"/>
  <c r="L44" i="5"/>
  <c r="L68" i="5"/>
  <c r="L46" i="5"/>
  <c r="L50" i="5"/>
  <c r="L55" i="5"/>
  <c r="L65" i="5"/>
  <c r="L71" i="5"/>
  <c r="L74" i="5"/>
  <c r="L47" i="5"/>
  <c r="L73" i="5"/>
  <c r="L53" i="5"/>
  <c r="L67" i="5"/>
  <c r="N69" i="5"/>
  <c r="N59" i="5"/>
  <c r="N72" i="5"/>
  <c r="N75" i="5"/>
  <c r="N60" i="5"/>
  <c r="N66" i="5"/>
  <c r="N62" i="5"/>
  <c r="N57" i="5"/>
  <c r="N51" i="5"/>
  <c r="N45" i="5"/>
  <c r="N48" i="5"/>
  <c r="N54" i="5"/>
  <c r="N63" i="5"/>
  <c r="N53" i="5"/>
  <c r="N44" i="5"/>
  <c r="N46" i="5"/>
  <c r="N50" i="5"/>
  <c r="N65" i="5"/>
  <c r="N68" i="5"/>
  <c r="N74" i="5"/>
  <c r="N55" i="5"/>
  <c r="N67" i="5"/>
  <c r="N47" i="5"/>
  <c r="N70" i="5"/>
  <c r="N71" i="5"/>
  <c r="N73" i="5"/>
  <c r="N49" i="5"/>
  <c r="N52" i="5"/>
  <c r="N76" i="5"/>
  <c r="K63" i="5"/>
  <c r="K69" i="5"/>
  <c r="K59" i="5"/>
  <c r="K72" i="5"/>
  <c r="K75" i="5"/>
  <c r="K60" i="5"/>
  <c r="K45" i="5"/>
  <c r="K66" i="5"/>
  <c r="K68" i="5"/>
  <c r="K62" i="5"/>
  <c r="K51" i="5"/>
  <c r="K57" i="5"/>
  <c r="K48" i="5"/>
  <c r="K54" i="5"/>
  <c r="K50" i="5"/>
  <c r="K76" i="5"/>
  <c r="K70" i="5"/>
  <c r="K74" i="5"/>
  <c r="K46" i="5"/>
  <c r="K73" i="5"/>
  <c r="K55" i="5"/>
  <c r="K49" i="5"/>
  <c r="K47" i="5"/>
  <c r="K65" i="5"/>
  <c r="K71" i="5"/>
  <c r="K52" i="5"/>
  <c r="K53" i="5"/>
  <c r="K44" i="5"/>
  <c r="K67" i="5"/>
  <c r="M72" i="5"/>
  <c r="M75" i="5"/>
  <c r="M60" i="5"/>
  <c r="M45" i="5"/>
  <c r="M66" i="5"/>
  <c r="M62" i="5"/>
  <c r="M57" i="5"/>
  <c r="M63" i="5"/>
  <c r="M69" i="5"/>
  <c r="M73" i="5"/>
  <c r="M59" i="5"/>
  <c r="M48" i="5"/>
  <c r="M54" i="5"/>
  <c r="M51" i="5"/>
  <c r="M46" i="5"/>
  <c r="M55" i="5"/>
  <c r="M65" i="5"/>
  <c r="M49" i="5"/>
  <c r="M47" i="5"/>
  <c r="M52" i="5"/>
  <c r="M53" i="5"/>
  <c r="M68" i="5"/>
  <c r="M71" i="5"/>
  <c r="M44" i="5"/>
  <c r="M70" i="5"/>
  <c r="M50" i="5"/>
  <c r="M76" i="5"/>
  <c r="M67" i="5"/>
  <c r="J69" i="5"/>
  <c r="J59" i="5"/>
  <c r="J72" i="5"/>
  <c r="J75" i="5"/>
  <c r="J60" i="5"/>
  <c r="J45" i="5"/>
  <c r="J66" i="5"/>
  <c r="J62" i="5"/>
  <c r="J57" i="5"/>
  <c r="J51" i="5"/>
  <c r="J63" i="5"/>
  <c r="J48" i="5"/>
  <c r="J54" i="5"/>
  <c r="J55" i="5"/>
  <c r="J67" i="5"/>
  <c r="J47" i="5"/>
  <c r="J70" i="5"/>
  <c r="J71" i="5"/>
  <c r="J53" i="5"/>
  <c r="J73" i="5"/>
  <c r="J49" i="5"/>
  <c r="J52" i="5"/>
  <c r="J76" i="5"/>
  <c r="J44" i="5"/>
  <c r="J46" i="5"/>
  <c r="J50" i="5"/>
  <c r="J65" i="5"/>
  <c r="J68" i="5"/>
  <c r="J74" i="5"/>
  <c r="L31" i="5"/>
  <c r="L26" i="5"/>
  <c r="L10" i="5"/>
  <c r="L11" i="5"/>
  <c r="L14" i="5"/>
  <c r="L16" i="5"/>
  <c r="L19" i="5"/>
  <c r="L28" i="5"/>
  <c r="L13" i="5"/>
  <c r="L17" i="5"/>
  <c r="L38" i="5"/>
  <c r="L41" i="5"/>
  <c r="L25" i="5"/>
  <c r="L35" i="5"/>
  <c r="L30" i="5"/>
  <c r="L9" i="5"/>
  <c r="L12" i="5"/>
  <c r="L15" i="5"/>
  <c r="L18" i="5"/>
  <c r="L21" i="5"/>
  <c r="L34" i="5"/>
  <c r="L20" i="5"/>
  <c r="L8" i="5"/>
  <c r="L29" i="5"/>
  <c r="L36" i="5"/>
  <c r="L40" i="5"/>
  <c r="L24" i="5"/>
  <c r="L27" i="5"/>
  <c r="L22" i="5"/>
  <c r="L39" i="5"/>
  <c r="L37" i="5"/>
  <c r="L42" i="5"/>
  <c r="L32" i="5"/>
  <c r="N38" i="5"/>
  <c r="N41" i="5"/>
  <c r="N25" i="5"/>
  <c r="N29" i="5"/>
  <c r="N28" i="5"/>
  <c r="N13" i="5"/>
  <c r="N17" i="5"/>
  <c r="N21" i="5"/>
  <c r="N35" i="5"/>
  <c r="N12" i="5"/>
  <c r="N18" i="5"/>
  <c r="N24" i="5"/>
  <c r="N32" i="5"/>
  <c r="N11" i="5"/>
  <c r="N15" i="5"/>
  <c r="N31" i="5"/>
  <c r="N9" i="5"/>
  <c r="N19" i="5"/>
  <c r="N16" i="5"/>
  <c r="N8" i="5"/>
  <c r="N26" i="5"/>
  <c r="N40" i="5"/>
  <c r="N36" i="5"/>
  <c r="N20" i="5"/>
  <c r="N14" i="5"/>
  <c r="N22" i="5"/>
  <c r="N30" i="5"/>
  <c r="N42" i="5"/>
  <c r="N34" i="5"/>
  <c r="N10" i="5"/>
  <c r="N27" i="5"/>
  <c r="N37" i="5"/>
  <c r="N39" i="5"/>
  <c r="K28" i="5"/>
  <c r="K37" i="5"/>
  <c r="K38" i="5"/>
  <c r="K41" i="5"/>
  <c r="K25" i="5"/>
  <c r="K31" i="5"/>
  <c r="K8" i="5"/>
  <c r="K35" i="5"/>
  <c r="K9" i="5"/>
  <c r="K12" i="5"/>
  <c r="K15" i="5"/>
  <c r="K18" i="5"/>
  <c r="K21" i="5"/>
  <c r="K22" i="5"/>
  <c r="K11" i="5"/>
  <c r="K10" i="5"/>
  <c r="K30" i="5"/>
  <c r="K16" i="5"/>
  <c r="K39" i="5"/>
  <c r="K17" i="5"/>
  <c r="K29" i="5"/>
  <c r="K19" i="5"/>
  <c r="K20" i="5"/>
  <c r="K26" i="5"/>
  <c r="K14" i="5"/>
  <c r="K32" i="5"/>
  <c r="K36" i="5"/>
  <c r="K13" i="5"/>
  <c r="K27" i="5"/>
  <c r="K24" i="5"/>
  <c r="K40" i="5"/>
  <c r="K34" i="5"/>
  <c r="K42" i="5"/>
  <c r="M35" i="5"/>
  <c r="M9" i="5"/>
  <c r="M12" i="5"/>
  <c r="M15" i="5"/>
  <c r="M18" i="5"/>
  <c r="M21" i="5"/>
  <c r="M31" i="5"/>
  <c r="M38" i="5"/>
  <c r="M41" i="5"/>
  <c r="M28" i="5"/>
  <c r="M25" i="5"/>
  <c r="M30" i="5"/>
  <c r="M24" i="5"/>
  <c r="M42" i="5"/>
  <c r="M10" i="5"/>
  <c r="M19" i="5"/>
  <c r="M34" i="5"/>
  <c r="M14" i="5"/>
  <c r="M39" i="5"/>
  <c r="M11" i="5"/>
  <c r="M29" i="5"/>
  <c r="M32" i="5"/>
  <c r="M22" i="5"/>
  <c r="M27" i="5"/>
  <c r="M13" i="5"/>
  <c r="M8" i="5"/>
  <c r="M17" i="5"/>
  <c r="M36" i="5"/>
  <c r="M16" i="5"/>
  <c r="M20" i="5"/>
  <c r="M26" i="5"/>
  <c r="M40" i="5"/>
  <c r="M37" i="5"/>
  <c r="J38" i="5"/>
  <c r="J41" i="5"/>
  <c r="J25" i="5"/>
  <c r="J29" i="5"/>
  <c r="J24" i="5"/>
  <c r="J32" i="5"/>
  <c r="J35" i="5"/>
  <c r="J9" i="5"/>
  <c r="J12" i="5"/>
  <c r="J15" i="5"/>
  <c r="J18" i="5"/>
  <c r="J21" i="5"/>
  <c r="J31" i="5"/>
  <c r="J28" i="5"/>
  <c r="J10" i="5"/>
  <c r="J22" i="5"/>
  <c r="J11" i="5"/>
  <c r="J27" i="5"/>
  <c r="J40" i="5"/>
  <c r="J37" i="5"/>
  <c r="J36" i="5"/>
  <c r="J14" i="5"/>
  <c r="J19" i="5"/>
  <c r="J30" i="5"/>
  <c r="J42" i="5"/>
  <c r="J34" i="5"/>
  <c r="J26" i="5"/>
  <c r="J13" i="5"/>
  <c r="J17" i="5"/>
  <c r="J39" i="5"/>
  <c r="J16" i="5"/>
  <c r="J20" i="5"/>
  <c r="J8" i="5"/>
  <c r="L15" i="6"/>
  <c r="L28" i="6"/>
  <c r="L31" i="6"/>
  <c r="L18" i="6"/>
  <c r="L25" i="6"/>
  <c r="L9" i="6"/>
  <c r="L12" i="6"/>
  <c r="L21" i="6"/>
  <c r="L20" i="6"/>
  <c r="L16" i="6"/>
  <c r="L22" i="6"/>
  <c r="L19" i="6"/>
  <c r="L32" i="6"/>
  <c r="L8" i="6"/>
  <c r="L14" i="6"/>
  <c r="L17" i="6"/>
  <c r="L11" i="6"/>
  <c r="L13" i="6"/>
  <c r="L30" i="6"/>
  <c r="L10" i="6"/>
  <c r="L24" i="6"/>
  <c r="L26" i="6"/>
  <c r="L27" i="6"/>
  <c r="L29" i="6"/>
  <c r="K31" i="6"/>
  <c r="K11" i="6"/>
  <c r="K25" i="6"/>
  <c r="K9" i="6"/>
  <c r="K12" i="6"/>
  <c r="K21" i="6"/>
  <c r="K13" i="6"/>
  <c r="K28" i="6"/>
  <c r="K18" i="6"/>
  <c r="K15" i="6"/>
  <c r="K16" i="6"/>
  <c r="K30" i="6"/>
  <c r="K14" i="6"/>
  <c r="K26" i="6"/>
  <c r="K24" i="6"/>
  <c r="K29" i="6"/>
  <c r="K20" i="6"/>
  <c r="K8" i="6"/>
  <c r="K32" i="6"/>
  <c r="K22" i="6"/>
  <c r="K19" i="6"/>
  <c r="K17" i="6"/>
  <c r="K10" i="6"/>
  <c r="K27" i="6"/>
  <c r="N31" i="6"/>
  <c r="N15" i="6"/>
  <c r="N25" i="6"/>
  <c r="N9" i="6"/>
  <c r="N12" i="6"/>
  <c r="N21" i="6"/>
  <c r="N28" i="6"/>
  <c r="N18" i="6"/>
  <c r="N32" i="6"/>
  <c r="N11" i="6"/>
  <c r="N13" i="6"/>
  <c r="N10" i="6"/>
  <c r="N17" i="6"/>
  <c r="N16" i="6"/>
  <c r="N27" i="6"/>
  <c r="N22" i="6"/>
  <c r="N19" i="6"/>
  <c r="N29" i="6"/>
  <c r="N8" i="6"/>
  <c r="N26" i="6"/>
  <c r="N24" i="6"/>
  <c r="N14" i="6"/>
  <c r="N20" i="6"/>
  <c r="N30" i="6"/>
  <c r="M28" i="6"/>
  <c r="M18" i="6"/>
  <c r="M25" i="6"/>
  <c r="M9" i="6"/>
  <c r="M12" i="6"/>
  <c r="M14" i="6"/>
  <c r="M15" i="6"/>
  <c r="M26" i="6"/>
  <c r="M16" i="6"/>
  <c r="M21" i="6"/>
  <c r="M31" i="6"/>
  <c r="M24" i="6"/>
  <c r="M8" i="6"/>
  <c r="M22" i="6"/>
  <c r="M10" i="6"/>
  <c r="M32" i="6"/>
  <c r="M29" i="6"/>
  <c r="M13" i="6"/>
  <c r="M11" i="6"/>
  <c r="M19" i="6"/>
  <c r="M20" i="6"/>
  <c r="M17" i="6"/>
  <c r="M30" i="6"/>
  <c r="M27" i="6"/>
  <c r="K15" i="7"/>
  <c r="K20" i="7"/>
  <c r="K28" i="7"/>
  <c r="K12" i="7"/>
  <c r="K21" i="7"/>
  <c r="K11" i="7"/>
  <c r="K18" i="7"/>
  <c r="K25" i="7"/>
  <c r="K31" i="7"/>
  <c r="K9" i="7"/>
  <c r="K16" i="7"/>
  <c r="K13" i="7"/>
  <c r="K30" i="7"/>
  <c r="K22" i="7"/>
  <c r="K10" i="7"/>
  <c r="K29" i="7"/>
  <c r="K26" i="7"/>
  <c r="K32" i="7"/>
  <c r="K19" i="7"/>
  <c r="K24" i="7"/>
  <c r="K27" i="7"/>
  <c r="K14" i="7"/>
  <c r="K17" i="7"/>
  <c r="K8" i="7"/>
  <c r="I25" i="7"/>
  <c r="I31" i="7"/>
  <c r="I9" i="7"/>
  <c r="I12" i="7"/>
  <c r="I18" i="7"/>
  <c r="I28" i="7"/>
  <c r="I19" i="7"/>
  <c r="I21" i="7"/>
  <c r="I15" i="7"/>
  <c r="I20" i="7"/>
  <c r="I11" i="7"/>
  <c r="I29" i="7"/>
  <c r="I27" i="7"/>
  <c r="I8" i="7"/>
  <c r="I17" i="7"/>
  <c r="I14" i="7"/>
  <c r="I13" i="7"/>
  <c r="I10" i="7"/>
  <c r="I26" i="7"/>
  <c r="I22" i="7"/>
  <c r="I16" i="7"/>
  <c r="I24" i="7"/>
  <c r="I30" i="7"/>
  <c r="I32" i="7"/>
  <c r="J28" i="7"/>
  <c r="J12" i="7"/>
  <c r="J21" i="7"/>
  <c r="J17" i="7"/>
  <c r="J22" i="7"/>
  <c r="J25" i="7"/>
  <c r="J31" i="7"/>
  <c r="J9" i="7"/>
  <c r="J15" i="7"/>
  <c r="J18" i="7"/>
  <c r="J16" i="7"/>
  <c r="J8" i="7"/>
  <c r="J13" i="7"/>
  <c r="J26" i="7"/>
  <c r="J27" i="7"/>
  <c r="J14" i="7"/>
  <c r="J32" i="7"/>
  <c r="J11" i="7"/>
  <c r="J30" i="7"/>
  <c r="J20" i="7"/>
  <c r="J29" i="7"/>
  <c r="J19" i="7"/>
  <c r="J24" i="7"/>
  <c r="J10" i="7"/>
  <c r="L28" i="7"/>
  <c r="L12" i="7"/>
  <c r="L21" i="7"/>
  <c r="L25" i="7"/>
  <c r="L31" i="7"/>
  <c r="L9" i="7"/>
  <c r="L15" i="7"/>
  <c r="L22" i="7"/>
  <c r="L18" i="7"/>
  <c r="L17" i="7"/>
  <c r="L10" i="7"/>
  <c r="L24" i="7"/>
  <c r="L14" i="7"/>
  <c r="L20" i="7"/>
  <c r="L30" i="7"/>
  <c r="L32" i="7"/>
  <c r="L29" i="7"/>
  <c r="L16" i="7"/>
  <c r="L8" i="7"/>
  <c r="L13" i="7"/>
  <c r="L26" i="7"/>
  <c r="L11" i="7"/>
  <c r="L19" i="7"/>
  <c r="L27" i="7"/>
  <c r="J11" i="1"/>
  <c r="O36" i="6" l="1"/>
  <c r="F35" i="8" s="1"/>
  <c r="O75" i="6"/>
  <c r="F74" i="8" s="1"/>
  <c r="O8" i="5"/>
  <c r="H7" i="8" s="1"/>
  <c r="M20" i="7"/>
  <c r="G19" i="8" s="1"/>
  <c r="O46" i="6"/>
  <c r="F45" i="8" s="1"/>
  <c r="O72" i="6"/>
  <c r="F71" i="8" s="1"/>
  <c r="O51" i="6"/>
  <c r="F50" i="8" s="1"/>
  <c r="O68" i="6"/>
  <c r="F67" i="8" s="1"/>
  <c r="O52" i="6"/>
  <c r="F51" i="8" s="1"/>
  <c r="O40" i="6"/>
  <c r="F39" i="8" s="1"/>
  <c r="O41" i="6"/>
  <c r="F40" i="8" s="1"/>
  <c r="O45" i="6"/>
  <c r="F44" i="8" s="1"/>
  <c r="O59" i="6"/>
  <c r="F58" i="8" s="1"/>
  <c r="O62" i="6"/>
  <c r="F61" i="8" s="1"/>
  <c r="O37" i="6"/>
  <c r="F36" i="8" s="1"/>
  <c r="O76" i="6"/>
  <c r="F75" i="8" s="1"/>
  <c r="M69" i="7"/>
  <c r="G68" i="8" s="1"/>
  <c r="M73" i="7"/>
  <c r="G72" i="8" s="1"/>
  <c r="M49" i="7"/>
  <c r="G48" i="8" s="1"/>
  <c r="M50" i="7"/>
  <c r="G49" i="8" s="1"/>
  <c r="M34" i="7"/>
  <c r="G33" i="8" s="1"/>
  <c r="M57" i="7"/>
  <c r="G56" i="8" s="1"/>
  <c r="O69" i="6"/>
  <c r="F68" i="8" s="1"/>
  <c r="O73" i="6"/>
  <c r="F72" i="8" s="1"/>
  <c r="O32" i="6"/>
  <c r="F31" i="8" s="1"/>
  <c r="O9" i="6"/>
  <c r="F8" i="8" s="1"/>
  <c r="O60" i="6"/>
  <c r="F59" i="8" s="1"/>
  <c r="O48" i="6"/>
  <c r="F47" i="8" s="1"/>
  <c r="O67" i="6"/>
  <c r="O38" i="6"/>
  <c r="F37" i="8" s="1"/>
  <c r="O50" i="6"/>
  <c r="F49" i="8" s="1"/>
  <c r="O39" i="6"/>
  <c r="F38" i="8" s="1"/>
  <c r="O49" i="6"/>
  <c r="F48" i="8" s="1"/>
  <c r="O8" i="6"/>
  <c r="O16" i="6"/>
  <c r="F15" i="8" s="1"/>
  <c r="O35" i="6"/>
  <c r="O17" i="6"/>
  <c r="O21" i="6"/>
  <c r="F20" i="8" s="1"/>
  <c r="O44" i="6"/>
  <c r="O54" i="6"/>
  <c r="F53" i="8" s="1"/>
  <c r="O12" i="6"/>
  <c r="F11" i="8" s="1"/>
  <c r="O18" i="6"/>
  <c r="O71" i="6"/>
  <c r="F70" i="8" s="1"/>
  <c r="O53" i="6"/>
  <c r="F52" i="8" s="1"/>
  <c r="O27" i="6"/>
  <c r="F26" i="8" s="1"/>
  <c r="O22" i="6"/>
  <c r="O34" i="6"/>
  <c r="O55" i="6"/>
  <c r="O47" i="6"/>
  <c r="F46" i="8" s="1"/>
  <c r="O42" i="6"/>
  <c r="F41" i="8" s="1"/>
  <c r="O57" i="6"/>
  <c r="O65" i="6"/>
  <c r="F64" i="8" s="1"/>
  <c r="O26" i="5"/>
  <c r="O10" i="5"/>
  <c r="H9" i="8" s="1"/>
  <c r="O48" i="5"/>
  <c r="H47" i="8" s="1"/>
  <c r="F66" i="8"/>
  <c r="M71" i="7"/>
  <c r="M70" i="7"/>
  <c r="M59" i="7"/>
  <c r="M45" i="7"/>
  <c r="M55" i="7"/>
  <c r="M74" i="7"/>
  <c r="M39" i="7"/>
  <c r="M36" i="7"/>
  <c r="M52" i="7"/>
  <c r="M38" i="7"/>
  <c r="M63" i="7"/>
  <c r="M60" i="7"/>
  <c r="M72" i="7"/>
  <c r="O70" i="6"/>
  <c r="O66" i="6"/>
  <c r="O26" i="6"/>
  <c r="O20" i="6"/>
  <c r="M8" i="7"/>
  <c r="O30" i="6"/>
  <c r="O25" i="6"/>
  <c r="M40" i="7"/>
  <c r="M46" i="7"/>
  <c r="M76" i="7"/>
  <c r="M42" i="7"/>
  <c r="M37" i="7"/>
  <c r="M41" i="7"/>
  <c r="M54" i="7"/>
  <c r="M62" i="7"/>
  <c r="M66" i="7"/>
  <c r="O74" i="6"/>
  <c r="O63" i="6"/>
  <c r="O14" i="6"/>
  <c r="O10" i="6"/>
  <c r="O13" i="6"/>
  <c r="O50" i="5"/>
  <c r="H49" i="8" s="1"/>
  <c r="O51" i="5"/>
  <c r="H50" i="8" s="1"/>
  <c r="O59" i="5"/>
  <c r="M68" i="7"/>
  <c r="M47" i="7"/>
  <c r="M53" i="7"/>
  <c r="M67" i="7"/>
  <c r="M65" i="7"/>
  <c r="M44" i="7"/>
  <c r="M35" i="7"/>
  <c r="M48" i="7"/>
  <c r="M51" i="7"/>
  <c r="M75" i="7"/>
  <c r="O17" i="5"/>
  <c r="H16" i="8" s="1"/>
  <c r="O55" i="5"/>
  <c r="H54" i="8" s="1"/>
  <c r="O45" i="5"/>
  <c r="O13" i="5"/>
  <c r="H12" i="8" s="1"/>
  <c r="O57" i="5"/>
  <c r="O63" i="5"/>
  <c r="H62" i="8" s="1"/>
  <c r="O36" i="5"/>
  <c r="H35" i="8" s="1"/>
  <c r="O38" i="5"/>
  <c r="O52" i="5"/>
  <c r="H51" i="8" s="1"/>
  <c r="O71" i="5"/>
  <c r="O30" i="5"/>
  <c r="O37" i="5"/>
  <c r="H36" i="8" s="1"/>
  <c r="O29" i="5"/>
  <c r="H28" i="8" s="1"/>
  <c r="O74" i="5"/>
  <c r="H73" i="8" s="1"/>
  <c r="O46" i="5"/>
  <c r="H45" i="8" s="1"/>
  <c r="O49" i="5"/>
  <c r="H48" i="8" s="1"/>
  <c r="O70" i="5"/>
  <c r="H69" i="8" s="1"/>
  <c r="O54" i="5"/>
  <c r="H53" i="8" s="1"/>
  <c r="O60" i="5"/>
  <c r="H59" i="8" s="1"/>
  <c r="O69" i="5"/>
  <c r="I7" i="8"/>
  <c r="O22" i="5"/>
  <c r="O21" i="5"/>
  <c r="I29" i="8"/>
  <c r="I15" i="8"/>
  <c r="I16" i="8"/>
  <c r="H25" i="8"/>
  <c r="O40" i="5"/>
  <c r="I9" i="8"/>
  <c r="I21" i="8"/>
  <c r="I39" i="8"/>
  <c r="I18" i="8"/>
  <c r="I10" i="8"/>
  <c r="I11" i="8"/>
  <c r="I12" i="8"/>
  <c r="I40" i="8"/>
  <c r="O68" i="5"/>
  <c r="O44" i="5"/>
  <c r="O73" i="5"/>
  <c r="O47" i="5"/>
  <c r="O75" i="5"/>
  <c r="I48" i="8"/>
  <c r="I46" i="8"/>
  <c r="I67" i="8"/>
  <c r="I43" i="8"/>
  <c r="I47" i="8"/>
  <c r="I61" i="8"/>
  <c r="I71" i="8"/>
  <c r="I19" i="8"/>
  <c r="O20" i="5"/>
  <c r="I35" i="8"/>
  <c r="I14" i="8"/>
  <c r="I24" i="8"/>
  <c r="I38" i="8"/>
  <c r="I33" i="8"/>
  <c r="I13" i="8"/>
  <c r="I25" i="8"/>
  <c r="I8" i="8"/>
  <c r="I31" i="8"/>
  <c r="I34" i="8"/>
  <c r="I27" i="8"/>
  <c r="I37" i="8"/>
  <c r="O65" i="5"/>
  <c r="O76" i="5"/>
  <c r="O53" i="5"/>
  <c r="O67" i="5"/>
  <c r="O66" i="5"/>
  <c r="O72" i="5"/>
  <c r="I72" i="8"/>
  <c r="I66" i="8"/>
  <c r="I64" i="8"/>
  <c r="I52" i="8"/>
  <c r="I44" i="8"/>
  <c r="I65" i="8"/>
  <c r="I58" i="8"/>
  <c r="I41" i="8"/>
  <c r="I30" i="8"/>
  <c r="I23" i="8"/>
  <c r="I20" i="8"/>
  <c r="I28" i="8"/>
  <c r="I75" i="8"/>
  <c r="I70" i="8"/>
  <c r="I54" i="8"/>
  <c r="I49" i="8"/>
  <c r="I62" i="8"/>
  <c r="I50" i="8"/>
  <c r="I59" i="8"/>
  <c r="I68" i="8"/>
  <c r="O62" i="5"/>
  <c r="I36" i="8"/>
  <c r="O9" i="5"/>
  <c r="I26" i="8"/>
  <c r="I17" i="8"/>
  <c r="I51" i="8"/>
  <c r="I69" i="8"/>
  <c r="I73" i="8"/>
  <c r="I45" i="8"/>
  <c r="I53" i="8"/>
  <c r="I56" i="8"/>
  <c r="I74" i="8"/>
  <c r="O28" i="6"/>
  <c r="O24" i="6"/>
  <c r="O29" i="6"/>
  <c r="M12" i="7"/>
  <c r="M29" i="7"/>
  <c r="M21" i="7"/>
  <c r="O16" i="5"/>
  <c r="O19" i="5"/>
  <c r="O18" i="5"/>
  <c r="O35" i="5"/>
  <c r="O24" i="5"/>
  <c r="O39" i="5"/>
  <c r="O34" i="5"/>
  <c r="O14" i="5"/>
  <c r="O27" i="5"/>
  <c r="O28" i="5"/>
  <c r="O15" i="5"/>
  <c r="O32" i="5"/>
  <c r="O41" i="5"/>
  <c r="O42" i="5"/>
  <c r="O11" i="5"/>
  <c r="O31" i="5"/>
  <c r="O12" i="5"/>
  <c r="O25" i="5"/>
  <c r="O31" i="6"/>
  <c r="O15" i="6"/>
  <c r="O11" i="6"/>
  <c r="O19" i="6"/>
  <c r="M32" i="7"/>
  <c r="M27" i="7"/>
  <c r="M30" i="7"/>
  <c r="M26" i="7"/>
  <c r="M17" i="7"/>
  <c r="M11" i="7"/>
  <c r="M19" i="7"/>
  <c r="M9" i="7"/>
  <c r="M22" i="7"/>
  <c r="M24" i="7"/>
  <c r="M28" i="7"/>
  <c r="M31" i="7"/>
  <c r="M10" i="7"/>
  <c r="M16" i="7"/>
  <c r="M13" i="7"/>
  <c r="M15" i="7"/>
  <c r="M25" i="7"/>
  <c r="M14" i="7"/>
  <c r="M18" i="7"/>
  <c r="J14" i="1"/>
  <c r="J13" i="1"/>
  <c r="J12" i="1"/>
  <c r="I7" i="4" l="1"/>
  <c r="F16" i="8"/>
  <c r="F34" i="8"/>
  <c r="F43" i="8"/>
  <c r="F21" i="8"/>
  <c r="F17" i="8"/>
  <c r="F33" i="8"/>
  <c r="F56" i="8"/>
  <c r="F54" i="8"/>
  <c r="H56" i="8"/>
  <c r="H58" i="8"/>
  <c r="G14" i="8"/>
  <c r="G16" i="8"/>
  <c r="G17" i="8"/>
  <c r="G12" i="8"/>
  <c r="G27" i="8"/>
  <c r="G8" i="8"/>
  <c r="G25" i="8"/>
  <c r="F18" i="8"/>
  <c r="G11" i="8"/>
  <c r="G74" i="8"/>
  <c r="G43" i="8"/>
  <c r="G46" i="8"/>
  <c r="F9" i="8"/>
  <c r="F7" i="8"/>
  <c r="F73" i="8"/>
  <c r="G40" i="8"/>
  <c r="G45" i="8"/>
  <c r="G7" i="8"/>
  <c r="F25" i="8"/>
  <c r="G59" i="8"/>
  <c r="G35" i="8"/>
  <c r="G44" i="8"/>
  <c r="G21" i="8"/>
  <c r="F30" i="8"/>
  <c r="G13" i="8"/>
  <c r="G15" i="8"/>
  <c r="G18" i="8"/>
  <c r="G29" i="8"/>
  <c r="F10" i="8"/>
  <c r="F28" i="8"/>
  <c r="G50" i="8"/>
  <c r="G64" i="8"/>
  <c r="G67" i="8"/>
  <c r="F13" i="8"/>
  <c r="G65" i="8"/>
  <c r="G36" i="8"/>
  <c r="G39" i="8"/>
  <c r="F19" i="8"/>
  <c r="F65" i="8"/>
  <c r="G62" i="8"/>
  <c r="G38" i="8"/>
  <c r="G30" i="8"/>
  <c r="G31" i="8"/>
  <c r="G28" i="8"/>
  <c r="G24" i="8"/>
  <c r="G9" i="8"/>
  <c r="G23" i="8"/>
  <c r="G10" i="8"/>
  <c r="G26" i="8"/>
  <c r="F14" i="8"/>
  <c r="G20" i="8"/>
  <c r="F23" i="8"/>
  <c r="F27" i="8"/>
  <c r="G47" i="8"/>
  <c r="G66" i="8"/>
  <c r="G61" i="8"/>
  <c r="G41" i="8"/>
  <c r="F24" i="8"/>
  <c r="F69" i="8"/>
  <c r="G37" i="8"/>
  <c r="G73" i="8"/>
  <c r="G69" i="8"/>
  <c r="G34" i="8"/>
  <c r="G52" i="8"/>
  <c r="F12" i="8"/>
  <c r="F62" i="8"/>
  <c r="G53" i="8"/>
  <c r="G75" i="8"/>
  <c r="F29" i="8"/>
  <c r="G71" i="8"/>
  <c r="G51" i="8"/>
  <c r="G54" i="8"/>
  <c r="G58" i="8"/>
  <c r="G70" i="8"/>
  <c r="H44" i="8"/>
  <c r="H70" i="8"/>
  <c r="H29" i="8"/>
  <c r="H37" i="8"/>
  <c r="H68" i="8"/>
  <c r="H26" i="8"/>
  <c r="H13" i="8"/>
  <c r="H10" i="8"/>
  <c r="H14" i="8"/>
  <c r="H17" i="8"/>
  <c r="H64" i="8"/>
  <c r="H67" i="8"/>
  <c r="H40" i="8"/>
  <c r="H30" i="8"/>
  <c r="H8" i="8"/>
  <c r="H24" i="8"/>
  <c r="H41" i="8"/>
  <c r="H27" i="8"/>
  <c r="H38" i="8"/>
  <c r="H18" i="8"/>
  <c r="H71" i="8"/>
  <c r="H66" i="8"/>
  <c r="H19" i="8"/>
  <c r="H46" i="8"/>
  <c r="H15" i="8"/>
  <c r="H61" i="8"/>
  <c r="H65" i="8"/>
  <c r="H52" i="8"/>
  <c r="H74" i="8"/>
  <c r="H72" i="8"/>
  <c r="H20" i="8"/>
  <c r="H11" i="8"/>
  <c r="H23" i="8"/>
  <c r="H31" i="8"/>
  <c r="H75" i="8"/>
  <c r="H43" i="8"/>
  <c r="H39" i="8"/>
  <c r="H21" i="8"/>
  <c r="I68" i="4"/>
  <c r="K68" i="4" s="1"/>
  <c r="I72" i="4"/>
  <c r="K72" i="4" s="1"/>
  <c r="I64" i="4"/>
  <c r="K64" i="4" s="1"/>
  <c r="I46" i="4"/>
  <c r="K46" i="4" s="1"/>
  <c r="I50" i="4"/>
  <c r="K50" i="4" s="1"/>
  <c r="I54" i="4"/>
  <c r="K54" i="4" s="1"/>
  <c r="I35" i="4"/>
  <c r="K35" i="4" s="1"/>
  <c r="I39" i="4"/>
  <c r="K39" i="4" s="1"/>
  <c r="I24" i="4"/>
  <c r="K24" i="4" s="1"/>
  <c r="I28" i="4"/>
  <c r="K28" i="4" s="1"/>
  <c r="I23" i="4"/>
  <c r="K23" i="4" s="1"/>
  <c r="I11" i="4"/>
  <c r="K11" i="4" s="1"/>
  <c r="I15" i="4"/>
  <c r="I19" i="4"/>
  <c r="K19" i="4" s="1"/>
  <c r="I62" i="4"/>
  <c r="K62" i="4" s="1"/>
  <c r="I56" i="4"/>
  <c r="K56" i="4" s="1"/>
  <c r="I65" i="4"/>
  <c r="K65" i="4" s="1"/>
  <c r="I69" i="4"/>
  <c r="K69" i="4" s="1"/>
  <c r="I73" i="4"/>
  <c r="K73" i="4" s="1"/>
  <c r="I47" i="4"/>
  <c r="K47" i="4" s="1"/>
  <c r="I51" i="4"/>
  <c r="K51" i="4" s="1"/>
  <c r="I43" i="4"/>
  <c r="K43" i="4" s="1"/>
  <c r="I36" i="4"/>
  <c r="K36" i="4" s="1"/>
  <c r="I40" i="4"/>
  <c r="K40" i="4" s="1"/>
  <c r="I25" i="4"/>
  <c r="K25" i="4" s="1"/>
  <c r="I29" i="4"/>
  <c r="K29" i="4" s="1"/>
  <c r="I8" i="4"/>
  <c r="K8" i="4" s="1"/>
  <c r="I12" i="4"/>
  <c r="K12" i="4" s="1"/>
  <c r="I16" i="4"/>
  <c r="K16" i="4" s="1"/>
  <c r="I20" i="4"/>
  <c r="K20" i="4" s="1"/>
  <c r="I58" i="4"/>
  <c r="K58" i="4" s="1"/>
  <c r="I66" i="4"/>
  <c r="K66" i="4" s="1"/>
  <c r="I70" i="4"/>
  <c r="K70" i="4" s="1"/>
  <c r="I74" i="4"/>
  <c r="K74" i="4" s="1"/>
  <c r="I44" i="4"/>
  <c r="K44" i="4" s="1"/>
  <c r="I48" i="4"/>
  <c r="K48" i="4" s="1"/>
  <c r="I52" i="4"/>
  <c r="K52" i="4" s="1"/>
  <c r="I41" i="4"/>
  <c r="K41" i="4" s="1"/>
  <c r="I37" i="4"/>
  <c r="K37" i="4" s="1"/>
  <c r="I26" i="4"/>
  <c r="K26" i="4" s="1"/>
  <c r="I30" i="4"/>
  <c r="K30" i="4" s="1"/>
  <c r="I9" i="4"/>
  <c r="K9" i="4" s="1"/>
  <c r="I13" i="4"/>
  <c r="K13" i="4" s="1"/>
  <c r="I17" i="4"/>
  <c r="K17" i="4" s="1"/>
  <c r="I21" i="4"/>
  <c r="K21" i="4" s="1"/>
  <c r="I59" i="4"/>
  <c r="K59" i="4" s="1"/>
  <c r="I67" i="4"/>
  <c r="K67" i="4" s="1"/>
  <c r="I71" i="4"/>
  <c r="K71" i="4" s="1"/>
  <c r="I75" i="4"/>
  <c r="K75" i="4" s="1"/>
  <c r="I45" i="4"/>
  <c r="K45" i="4" s="1"/>
  <c r="I49" i="4"/>
  <c r="K49" i="4" s="1"/>
  <c r="I53" i="4"/>
  <c r="K53" i="4" s="1"/>
  <c r="I34" i="4"/>
  <c r="K34" i="4" s="1"/>
  <c r="I38" i="4"/>
  <c r="K38" i="4" s="1"/>
  <c r="I33" i="4"/>
  <c r="K33" i="4" s="1"/>
  <c r="I27" i="4"/>
  <c r="K27" i="4" s="1"/>
  <c r="I31" i="4"/>
  <c r="K31" i="4" s="1"/>
  <c r="I10" i="4"/>
  <c r="K10" i="4" s="1"/>
  <c r="I14" i="4"/>
  <c r="K14" i="4" s="1"/>
  <c r="I18" i="4"/>
  <c r="K18" i="4" s="1"/>
  <c r="K7" i="4"/>
  <c r="I61" i="4"/>
  <c r="K61" i="4" s="1"/>
  <c r="H34" i="8"/>
  <c r="H33" i="8"/>
  <c r="K15" i="4"/>
  <c r="E48" i="8" l="1"/>
  <c r="E47" i="8"/>
  <c r="E46" i="8"/>
  <c r="E66" i="8"/>
  <c r="E56" i="8"/>
  <c r="E67" i="8"/>
  <c r="E58" i="8"/>
  <c r="E35" i="8"/>
  <c r="E64" i="8"/>
  <c r="E53" i="8"/>
  <c r="E40" i="8"/>
  <c r="E49" i="8"/>
  <c r="E37" i="8"/>
  <c r="E36" i="8"/>
  <c r="E73" i="8"/>
  <c r="E61" i="8"/>
  <c r="E38" i="8"/>
  <c r="E45" i="8"/>
  <c r="E59" i="8"/>
  <c r="E41" i="8"/>
  <c r="E74" i="8"/>
  <c r="E43" i="8"/>
  <c r="E69" i="8"/>
  <c r="J69" i="8" s="1"/>
  <c r="E54" i="8"/>
  <c r="E72" i="8"/>
  <c r="E71" i="8"/>
  <c r="E39" i="8"/>
  <c r="E33" i="8"/>
  <c r="E44" i="8"/>
  <c r="E62" i="8"/>
  <c r="E34" i="8"/>
  <c r="E75" i="8"/>
  <c r="E52" i="8"/>
  <c r="E70" i="8"/>
  <c r="E51" i="8"/>
  <c r="E65" i="8"/>
  <c r="E50" i="8"/>
  <c r="E68" i="8"/>
  <c r="E30" i="8"/>
  <c r="E29" i="8"/>
  <c r="E24" i="8"/>
  <c r="E28" i="8"/>
  <c r="E25" i="8"/>
  <c r="E31" i="8"/>
  <c r="E26" i="8"/>
  <c r="E27" i="8"/>
  <c r="E23" i="8"/>
  <c r="E20" i="8"/>
  <c r="E13" i="8"/>
  <c r="E16" i="8"/>
  <c r="E14" i="8"/>
  <c r="E9" i="8"/>
  <c r="E18" i="8"/>
  <c r="E12" i="8"/>
  <c r="E19" i="8"/>
  <c r="E10" i="8"/>
  <c r="E21" i="8"/>
  <c r="E11" i="8"/>
  <c r="E8" i="8"/>
  <c r="E15" i="8"/>
  <c r="E17" i="8"/>
  <c r="E7" i="8"/>
  <c r="J7" i="8" l="1"/>
  <c r="J34" i="8"/>
  <c r="J52" i="8"/>
  <c r="J43" i="8"/>
  <c r="J45" i="8"/>
  <c r="J61" i="8"/>
  <c r="J36" i="8"/>
  <c r="J49" i="8"/>
  <c r="J53" i="8"/>
  <c r="J67" i="8"/>
  <c r="J66" i="8"/>
  <c r="J50" i="8"/>
  <c r="J51" i="8"/>
  <c r="J44" i="8"/>
  <c r="J39" i="8"/>
  <c r="J74" i="8"/>
  <c r="J59" i="8"/>
  <c r="J33" i="8"/>
  <c r="J35" i="8"/>
  <c r="J47" i="8"/>
  <c r="J70" i="8"/>
  <c r="J75" i="8"/>
  <c r="J72" i="8"/>
  <c r="K69" i="8"/>
  <c r="L69" i="8" s="1"/>
  <c r="J38" i="8"/>
  <c r="J73" i="8"/>
  <c r="J37" i="8"/>
  <c r="J40" i="8"/>
  <c r="J58" i="8"/>
  <c r="J46" i="8"/>
  <c r="J48" i="8"/>
  <c r="J68" i="8"/>
  <c r="J65" i="8"/>
  <c r="J62" i="8"/>
  <c r="J71" i="8"/>
  <c r="J54" i="8"/>
  <c r="J41" i="8"/>
  <c r="J64" i="8"/>
  <c r="J56" i="8"/>
  <c r="J27" i="8"/>
  <c r="J29" i="8"/>
  <c r="J31" i="8"/>
  <c r="J25" i="8"/>
  <c r="J28" i="8"/>
  <c r="J26" i="8"/>
  <c r="J24" i="8"/>
  <c r="J30" i="8"/>
  <c r="J23" i="8"/>
  <c r="J11" i="8"/>
  <c r="J12" i="8"/>
  <c r="J9" i="8"/>
  <c r="J16" i="8"/>
  <c r="J20" i="8"/>
  <c r="J15" i="8"/>
  <c r="J10" i="8"/>
  <c r="J8" i="8"/>
  <c r="J21" i="8"/>
  <c r="J19" i="8"/>
  <c r="J13" i="8"/>
  <c r="J17" i="8"/>
  <c r="J18" i="8"/>
  <c r="J14" i="8"/>
  <c r="M69" i="8" l="1"/>
  <c r="K10" i="8"/>
  <c r="L10" i="8" s="1"/>
  <c r="K30" i="8"/>
  <c r="L30" i="8" s="1"/>
  <c r="K56" i="8"/>
  <c r="L56" i="8" s="1"/>
  <c r="K48" i="8"/>
  <c r="L48" i="8" s="1"/>
  <c r="K72" i="8"/>
  <c r="L72" i="8" s="1"/>
  <c r="K39" i="8"/>
  <c r="L39" i="8" s="1"/>
  <c r="K36" i="8"/>
  <c r="L36" i="8" s="1"/>
  <c r="K14" i="8"/>
  <c r="L14" i="8" s="1"/>
  <c r="K15" i="8"/>
  <c r="L15" i="8" s="1"/>
  <c r="K24" i="8"/>
  <c r="L24" i="8" s="1"/>
  <c r="K64" i="8"/>
  <c r="L64" i="8" s="1"/>
  <c r="K46" i="8"/>
  <c r="L46" i="8" s="1"/>
  <c r="K75" i="8"/>
  <c r="L75" i="8" s="1"/>
  <c r="K44" i="8"/>
  <c r="L44" i="8" s="1"/>
  <c r="K61" i="8"/>
  <c r="L61" i="8" s="1"/>
  <c r="K11" i="8"/>
  <c r="L11" i="8" s="1"/>
  <c r="K65" i="8"/>
  <c r="L65" i="8" s="1"/>
  <c r="K53" i="8"/>
  <c r="L53" i="8" s="1"/>
  <c r="K23" i="8"/>
  <c r="L23" i="8" s="1"/>
  <c r="K74" i="8"/>
  <c r="L74" i="8" s="1"/>
  <c r="K18" i="8"/>
  <c r="L18" i="8" s="1"/>
  <c r="K41" i="8"/>
  <c r="L41" i="8" s="1"/>
  <c r="K58" i="8"/>
  <c r="L58" i="8" s="1"/>
  <c r="K70" i="8"/>
  <c r="L70" i="8" s="1"/>
  <c r="K51" i="8"/>
  <c r="L51" i="8" s="1"/>
  <c r="K45" i="8"/>
  <c r="L45" i="8" s="1"/>
  <c r="K17" i="8"/>
  <c r="L17" i="8" s="1"/>
  <c r="K16" i="8"/>
  <c r="L16" i="8" s="1"/>
  <c r="K28" i="8"/>
  <c r="L28" i="8" s="1"/>
  <c r="K54" i="8"/>
  <c r="L54" i="8" s="1"/>
  <c r="K40" i="8"/>
  <c r="L40" i="8" s="1"/>
  <c r="K47" i="8"/>
  <c r="L47" i="8" s="1"/>
  <c r="K50" i="8"/>
  <c r="L50" i="8" s="1"/>
  <c r="K43" i="8"/>
  <c r="L43" i="8" s="1"/>
  <c r="K21" i="8"/>
  <c r="L21" i="8" s="1"/>
  <c r="K38" i="8"/>
  <c r="L38" i="8" s="1"/>
  <c r="K59" i="8"/>
  <c r="L59" i="8" s="1"/>
  <c r="K8" i="8"/>
  <c r="L8" i="8" s="1"/>
  <c r="K27" i="8"/>
  <c r="L27" i="8" s="1"/>
  <c r="K68" i="8"/>
  <c r="L68" i="8" s="1"/>
  <c r="K49" i="8"/>
  <c r="L49" i="8" s="1"/>
  <c r="K20" i="8"/>
  <c r="L20" i="8" s="1"/>
  <c r="K26" i="8"/>
  <c r="L26" i="8" s="1"/>
  <c r="K13" i="8"/>
  <c r="L13" i="8" s="1"/>
  <c r="K9" i="8"/>
  <c r="L9" i="8" s="1"/>
  <c r="K25" i="8"/>
  <c r="L25" i="8" s="1"/>
  <c r="K71" i="8"/>
  <c r="L71" i="8" s="1"/>
  <c r="K37" i="8"/>
  <c r="L37" i="8" s="1"/>
  <c r="K35" i="8"/>
  <c r="L35" i="8" s="1"/>
  <c r="K66" i="8"/>
  <c r="L66" i="8" s="1"/>
  <c r="K52" i="8"/>
  <c r="L52" i="8" s="1"/>
  <c r="K19" i="8"/>
  <c r="L19" i="8" s="1"/>
  <c r="K12" i="8"/>
  <c r="L12" i="8" s="1"/>
  <c r="K31" i="8"/>
  <c r="L31" i="8" s="1"/>
  <c r="K62" i="8"/>
  <c r="L62" i="8" s="1"/>
  <c r="K73" i="8"/>
  <c r="L73" i="8" s="1"/>
  <c r="K33" i="8"/>
  <c r="L33" i="8" s="1"/>
  <c r="K67" i="8"/>
  <c r="L67" i="8" s="1"/>
  <c r="K34" i="8"/>
  <c r="L34" i="8" s="1"/>
  <c r="K7" i="8"/>
  <c r="L7" i="8" s="1"/>
  <c r="K29" i="8"/>
  <c r="L29" i="8" s="1"/>
  <c r="M15" i="8" l="1"/>
  <c r="M27" i="8"/>
  <c r="M26" i="8"/>
  <c r="M59" i="8"/>
  <c r="M64" i="8"/>
  <c r="M7" i="8"/>
  <c r="M16" i="8"/>
  <c r="M18" i="8"/>
  <c r="M13" i="8"/>
  <c r="M47" i="8"/>
  <c r="M23" i="8"/>
  <c r="M62" i="8"/>
  <c r="M37" i="8"/>
  <c r="M65" i="8"/>
  <c r="M33" i="8"/>
  <c r="M19" i="8"/>
  <c r="M68" i="8"/>
  <c r="M21" i="8"/>
  <c r="M28" i="8"/>
  <c r="M12" i="8"/>
  <c r="M46" i="8"/>
  <c r="M36" i="8"/>
  <c r="M29" i="8"/>
  <c r="M52" i="8"/>
  <c r="M51" i="8"/>
  <c r="M74" i="8"/>
  <c r="M72" i="8"/>
  <c r="M58" i="8"/>
  <c r="M14" i="8"/>
  <c r="M56" i="8"/>
  <c r="M35" i="8"/>
  <c r="M49" i="8"/>
  <c r="M40" i="8"/>
  <c r="M11" i="8"/>
  <c r="M34" i="8"/>
  <c r="M9" i="8"/>
  <c r="M38" i="8"/>
  <c r="M17" i="8"/>
  <c r="M75" i="8"/>
  <c r="M48" i="8"/>
  <c r="M73" i="8"/>
  <c r="M71" i="8"/>
  <c r="M50" i="8"/>
  <c r="M70" i="8"/>
  <c r="M61" i="8"/>
  <c r="M10" i="8"/>
  <c r="M67" i="8"/>
  <c r="M31" i="8"/>
  <c r="M66" i="8"/>
  <c r="M25" i="8"/>
  <c r="M20" i="8"/>
  <c r="M8" i="8"/>
  <c r="M43" i="8"/>
  <c r="M54" i="8"/>
  <c r="M45" i="8"/>
  <c r="M41" i="8"/>
  <c r="M53" i="8"/>
  <c r="M44" i="8"/>
  <c r="M24" i="8"/>
  <c r="M39" i="8"/>
  <c r="M30" i="8"/>
</calcChain>
</file>

<file path=xl/sharedStrings.xml><?xml version="1.0" encoding="utf-8"?>
<sst xmlns="http://schemas.openxmlformats.org/spreadsheetml/2006/main" count="665" uniqueCount="245">
  <si>
    <t>STT</t>
  </si>
  <si>
    <t>Nội dung</t>
  </si>
  <si>
    <t>Khó khăn</t>
  </si>
  <si>
    <t>Định biên</t>
  </si>
  <si>
    <t>Định mức</t>
  </si>
  <si>
    <t>Thành tiền</t>
  </si>
  <si>
    <t>I</t>
  </si>
  <si>
    <t>1</t>
  </si>
  <si>
    <t>THSD</t>
  </si>
  <si>
    <t>2</t>
  </si>
  <si>
    <t>3</t>
  </si>
  <si>
    <t>4</t>
  </si>
  <si>
    <t>II</t>
  </si>
  <si>
    <t>ĐTQL</t>
  </si>
  <si>
    <t>5</t>
  </si>
  <si>
    <t>III</t>
  </si>
  <si>
    <t>IV</t>
  </si>
  <si>
    <t>V</t>
  </si>
  <si>
    <t>VI</t>
  </si>
  <si>
    <t>VII</t>
  </si>
  <si>
    <t>VIII</t>
  </si>
  <si>
    <t>Số TT</t>
  </si>
  <si>
    <t>Hệ số</t>
  </si>
  <si>
    <t>Lương cấp bậc</t>
  </si>
  <si>
    <t>Lương tháng</t>
  </si>
  <si>
    <t>Lương ngày</t>
  </si>
  <si>
    <t>NỘI NGHIỆP</t>
  </si>
  <si>
    <t>A</t>
  </si>
  <si>
    <t>Kỹ sư</t>
  </si>
  <si>
    <t>Lương cơ sở</t>
  </si>
  <si>
    <t>Ngày làm việc 1 tháng</t>
  </si>
  <si>
    <t>Phần mềm</t>
  </si>
  <si>
    <t>Ghi chú</t>
  </si>
  <si>
    <t>1-3</t>
  </si>
  <si>
    <t>+ BHXH: 17,5%</t>
  </si>
  <si>
    <t>+ BHYT: 3%</t>
  </si>
  <si>
    <t>+ BHTN: 1%</t>
  </si>
  <si>
    <t>+ KPCĐ: 2%</t>
  </si>
  <si>
    <t>ĐVT</t>
  </si>
  <si>
    <t>Nguyên giá</t>
  </si>
  <si>
    <t xml:space="preserve">Ghế </t>
  </si>
  <si>
    <t>Cái</t>
  </si>
  <si>
    <t>Bàn làm việc</t>
  </si>
  <si>
    <t>Quạt trần 0,1 kW</t>
  </si>
  <si>
    <t>Đèn neon 0,04 kW</t>
  </si>
  <si>
    <t>Bộ</t>
  </si>
  <si>
    <t xml:space="preserve">Điện năng </t>
  </si>
  <si>
    <t>kW</t>
  </si>
  <si>
    <t>Máy tính để bàn</t>
  </si>
  <si>
    <t>Điều hoà nhiệt độ</t>
  </si>
  <si>
    <t>Máy photocopy</t>
  </si>
  <si>
    <t>Giấy in A4</t>
  </si>
  <si>
    <t>Gram</t>
  </si>
  <si>
    <t>Mực in laser</t>
  </si>
  <si>
    <t>Hộp</t>
  </si>
  <si>
    <t>Mực máy photocopy</t>
  </si>
  <si>
    <t>Cặp để tài liệu</t>
  </si>
  <si>
    <t>Tổng khấu hao thiết bị</t>
  </si>
  <si>
    <t>B1</t>
  </si>
  <si>
    <t>LẬP DANH MỤC CÔNG VIỆC (SẢN PHẨM) CẦN PHẢI THỰC HIỆN</t>
  </si>
  <si>
    <t>B2</t>
  </si>
  <si>
    <t>LẬP BẢNG LƯƠNG</t>
  </si>
  <si>
    <t>Lương cơ cở</t>
  </si>
  <si>
    <t>Số ngày làm việc trong tháng</t>
  </si>
  <si>
    <t>Các phụ cấp (nếu có)</t>
  </si>
  <si>
    <t>BHXH BHYT BHTN KPCD</t>
  </si>
  <si>
    <t>B3</t>
  </si>
  <si>
    <t>LẬP ĐƠN GIÁ THEO ĐỊNH MỨC KINH TẾ KỸ THUẬT</t>
  </si>
  <si>
    <t>XÁC ĐỊNH NGUYÊN GIÁ THIẾT BỊ, DỤNG CỤ, VẬT TƯ</t>
  </si>
  <si>
    <t>Xác định nguyên giá của từng loại</t>
  </si>
  <si>
    <t>Xác định phương pháp khấu hao</t>
  </si>
  <si>
    <t>Ca máy</t>
  </si>
  <si>
    <t>Số ngày, giờ làm việc</t>
  </si>
  <si>
    <t>B4</t>
  </si>
  <si>
    <t>LẬP BẢN ĐƠN GIÁ LAO ĐỘNG KỸ THUẬT</t>
  </si>
  <si>
    <t>B5</t>
  </si>
  <si>
    <t>LẬP BẢNG ĐƠN GIÁ THIẾT BỊ</t>
  </si>
  <si>
    <t>B6</t>
  </si>
  <si>
    <t>LẬP BẢNG ĐƠN GIÁ DỤNG CỤ</t>
  </si>
  <si>
    <t>B7</t>
  </si>
  <si>
    <t>LẬP BẢNG ĐƠN GIÁ VẬT LIỆU</t>
  </si>
  <si>
    <t>Công việc (sản phẩm)</t>
  </si>
  <si>
    <t>B8</t>
  </si>
  <si>
    <t>TỔNG HỢP THÀNH BẢNG ĐƠN GIÁ</t>
  </si>
  <si>
    <t>Chi phí quản lý chung</t>
  </si>
  <si>
    <t>Lập bảng đơn giá sp không khấu hao</t>
  </si>
  <si>
    <t>Lập bảng đơn giá sản phẩm cả khấu hao</t>
  </si>
  <si>
    <t>B9</t>
  </si>
  <si>
    <t>XÂY DỰNG BẢNG XÁC ĐỊNH MỨC KHÓ KHĂN</t>
  </si>
  <si>
    <t>B10</t>
  </si>
  <si>
    <t>XÂY DỰNG BẢNG QUY ĐỔI KHỐI LƯỢNG</t>
  </si>
  <si>
    <t>CSDL</t>
  </si>
  <si>
    <t>Khó khăn định mức</t>
  </si>
  <si>
    <t>Xác định các yếu tố ảnh hưởng khó khăn</t>
  </si>
  <si>
    <t>B11</t>
  </si>
  <si>
    <t>HOÀN CHỈNH ĐƠN GIÁ VÀ ÁP DỤNG CHO 1 DỰ TOÁN</t>
  </si>
  <si>
    <t>Đơn giá (đồng)/ca</t>
  </si>
  <si>
    <t>Đơn giá (đồng)</t>
  </si>
  <si>
    <t>Chi phí quản lý chung 15%</t>
  </si>
  <si>
    <t>ĐVT: đồng</t>
  </si>
  <si>
    <t>Kiểm tra, giám sát</t>
  </si>
  <si>
    <t>Kiểm tra, giám sát trạng thái hoạt động hệ thống</t>
  </si>
  <si>
    <t>Kiểm tra nhật ký hoạt động hệ thống</t>
  </si>
  <si>
    <t>Kiểm tra, giám sát các chức năng của hệ thống</t>
  </si>
  <si>
    <t>Kiểm tra theo dõi hiện trạng của hệ thống, sao lưu</t>
  </si>
  <si>
    <t xml:space="preserve">Ghi nhận sự cố </t>
  </si>
  <si>
    <t>Cập nhật danh mục sự cố</t>
  </si>
  <si>
    <t>Xác minh sự cố</t>
  </si>
  <si>
    <t>Ghi nhận sự cố</t>
  </si>
  <si>
    <t>Phân tích sự cố</t>
  </si>
  <si>
    <t>Đề xuất giải pháp khắc phục sự cố</t>
  </si>
  <si>
    <t>Phân loại, đối chiếu danh mục sự cố</t>
  </si>
  <si>
    <t>Phân tích các nguyên nhân gây ra sự cố</t>
  </si>
  <si>
    <t>Khắc phục sự cố</t>
  </si>
  <si>
    <t>Thực hiện giải pháp khắc phục</t>
  </si>
  <si>
    <t>Kiểm tra hệ thống sau khi thực hiện giải pháp khắc phục</t>
  </si>
  <si>
    <t>Báo cáo thống kê, nhật ký</t>
  </si>
  <si>
    <t>Sao lưu, phục hồi hệ thống</t>
  </si>
  <si>
    <t xml:space="preserve">Thực hiện phục hồi hệ thống khi có yêu cầu </t>
  </si>
  <si>
    <t>Cài đặt bản vá lỗi</t>
  </si>
  <si>
    <t>Tiếp nhận yêu cầu người dùng (trực tiếp, điện thoại, email)</t>
  </si>
  <si>
    <t xml:space="preserve">Hỗ trợ trong việc cài đặt phần mềm </t>
  </si>
  <si>
    <t>Xử lý yêu cầu người dùng</t>
  </si>
  <si>
    <t>Ghi nhận kết quả xử lý</t>
  </si>
  <si>
    <t xml:space="preserve">Hỗ trợ người dùng </t>
  </si>
  <si>
    <t>Thực hiện sao lưu hệ thống theo định kỳ, đột xuất, kiểm tra tính toàn vẹn của dữ liệu sao lưu. Cập nhật nhật ký</t>
  </si>
  <si>
    <t>Nghiên cứu giải pháp được đề xuất</t>
  </si>
  <si>
    <t>KS1</t>
  </si>
  <si>
    <t>KS2</t>
  </si>
  <si>
    <t>KS3</t>
  </si>
  <si>
    <t>KS4</t>
  </si>
  <si>
    <t>Kiểm tra, giám sát các dịch vụ của hệ thống (do hệ thống cung cấp)</t>
  </si>
  <si>
    <t>Chi phí
vật liệu</t>
  </si>
  <si>
    <t>Chi phí
LĐKT</t>
  </si>
  <si>
    <t>Khó
khăn</t>
  </si>
  <si>
    <t>Điện
năng</t>
  </si>
  <si>
    <t>Chi phí 
dụng cụ</t>
  </si>
  <si>
    <t>Máy in
laser</t>
  </si>
  <si>
    <t>Máy tính
để bàn</t>
  </si>
  <si>
    <t xml:space="preserve">Điện
năng </t>
  </si>
  <si>
    <t>Bàn làm
việc</t>
  </si>
  <si>
    <t>Giấy in
A4</t>
  </si>
  <si>
    <t>Mực in
laser</t>
  </si>
  <si>
    <t>Cặp để
tài liệu</t>
  </si>
  <si>
    <t>Tên vật tư, thiết bị</t>
  </si>
  <si>
    <t>Đơn giá</t>
  </si>
  <si>
    <t>Dụng cụ</t>
  </si>
  <si>
    <t>Thiết bị</t>
  </si>
  <si>
    <t>Máy tính để bàn (công suất 0,4KW)</t>
  </si>
  <si>
    <t>Máy in laser  (công suất 0,6KW)</t>
  </si>
  <si>
    <t>Điều hoà nhiệt độ  (công suất 2,2KW)</t>
  </si>
  <si>
    <t>Vật liệu</t>
  </si>
  <si>
    <t xml:space="preserve"> ĐƠN GIÁ TIỀN CÔNG - LƯƠNG NGÀY</t>
  </si>
  <si>
    <t>Chi phí
trực tiếp</t>
  </si>
  <si>
    <t>Kiểm tra các bản nâng cấp, vá lỗi của hệ thống</t>
  </si>
  <si>
    <t>Thực hiện nâng cấp, cập nhật vá lỗi hệ thống</t>
  </si>
  <si>
    <t>Định
mức</t>
  </si>
  <si>
    <t>Chi phí
dụng cụ</t>
  </si>
  <si>
    <t>Đèn
neon</t>
  </si>
  <si>
    <t>Quạt
trần</t>
  </si>
  <si>
    <r>
      <t>Ghi chú</t>
    </r>
    <r>
      <rPr>
        <b/>
        <i/>
        <sz val="12"/>
        <color theme="1"/>
        <rFont val="Times New Roman"/>
        <family val="1"/>
      </rPr>
      <t>:</t>
    </r>
  </si>
  <si>
    <t>NGUYÊN GIÁ THIẾT BỊ, DỤNG CỤ, VẬT LIỆU</t>
  </si>
  <si>
    <t>Phụ lục II</t>
  </si>
  <si>
    <t>Tiền
lương
nhóm</t>
  </si>
  <si>
    <t>Kỹ sư  bậc 1</t>
  </si>
  <si>
    <t>Kỹ sư  bậc 2</t>
  </si>
  <si>
    <t>Kỹ sư bậc 3</t>
  </si>
  <si>
    <t>Kỹ sư  bậc 4</t>
  </si>
  <si>
    <t>Kỹ sư  bậc 5</t>
  </si>
  <si>
    <t>Kỹ sư  bậc 6</t>
  </si>
  <si>
    <t>Kỹ sư  bậc 7</t>
  </si>
  <si>
    <t>Kỹ sư  bậc 8</t>
  </si>
  <si>
    <t>Lưu động
0,4</t>
  </si>
  <si>
    <t>PC tổ trưởng
 0,2/5</t>
  </si>
  <si>
    <t>BHXH, YT, KPCĐ  23,5%</t>
  </si>
  <si>
    <t>8=4x23.5%</t>
  </si>
  <si>
    <t>9=(4+5+6+7+8)</t>
  </si>
  <si>
    <t>10=9/26</t>
  </si>
  <si>
    <t>Phụ lục II.1</t>
  </si>
  <si>
    <t>Phụ lục II.2</t>
  </si>
  <si>
    <t>Phụ lục II.3</t>
  </si>
  <si>
    <t>Phụ lục II.4</t>
  </si>
  <si>
    <t>Phụ lục II.5</t>
  </si>
  <si>
    <t>Phụ lục II.6</t>
  </si>
  <si>
    <t>Thời hạn
(tháng)</t>
  </si>
  <si>
    <t>Phần
mềm</t>
  </si>
  <si>
    <t>NDDCQ</t>
  </si>
  <si>
    <t>Đơn giá
CCDC</t>
  </si>
  <si>
    <t>Niên hạn sử dụng CCDC theo định mức (tháng)</t>
  </si>
  <si>
    <t>Đơn giá sử dụng CCDC phân bổ cho 01 ca</t>
  </si>
  <si>
    <t>Thời hạn sử dụng (tháng)</t>
  </si>
  <si>
    <t>Nguyên giá
thiết bị</t>
  </si>
  <si>
    <t>Mức khấu hao 01 ca máy</t>
  </si>
  <si>
    <t>Đơn giá
vật liệu</t>
  </si>
  <si>
    <t>CP khấu hao TSCĐ (máy móc, thiết bị)</t>
  </si>
  <si>
    <t>Ghi chú
(Bảng số thuộc TT 14/2020/TT-BTNMT)</t>
  </si>
  <si>
    <t>Đơn giá (Mức khấu hao/ca)</t>
  </si>
  <si>
    <t>Định mức (ca/thiết bị)</t>
  </si>
  <si>
    <t>Bảng 8,9,10 trang 50-TT 14/2020/TT-BTNMT</t>
  </si>
  <si>
    <t>Bảng 5,6,7 trang 49-TT 14/2020/TT-BTNMT</t>
  </si>
  <si>
    <t>Định biên Bảng số 91 (trang 81),định mức bảng 92 (trang 81)</t>
  </si>
  <si>
    <t>Định mức Bảng số 93 (trang 82)</t>
  </si>
  <si>
    <t>Định mức Bảng số 94 (trang 82)</t>
  </si>
  <si>
    <t>Định mức Bảng số 95 (trang 83)</t>
  </si>
  <si>
    <t>Định biên Bảng số 98 (trang 84, Định mức bảng số 99 (trang 84)</t>
  </si>
  <si>
    <t>Định mức Bảng số 100 (trang 85)</t>
  </si>
  <si>
    <t>Định mức Bảng số 101(trang 85)</t>
  </si>
  <si>
    <t>Định mức Bảng số 102(trang 85)</t>
  </si>
  <si>
    <t>Định biên Bảng số 105(trang 87), Định mức bảng 106(trang 87)</t>
  </si>
  <si>
    <t>Định mức Bảng số 107(trang 87)</t>
  </si>
  <si>
    <t>định mức Bảng số 108 (trang 88)</t>
  </si>
  <si>
    <t>Định mức Bảng số 109(trang 88)</t>
  </si>
  <si>
    <t>Định biên Bảng số 112(trang 90), Định mức bảng 113(trang 90)</t>
  </si>
  <si>
    <t>Định mức Bảng số 114(trang 90)</t>
  </si>
  <si>
    <t>Định mức Bảng số 115(trang 91)</t>
  </si>
  <si>
    <t>Định mức Bảng số 116(trang 91)</t>
  </si>
  <si>
    <t>Định biên Bảng số 117( trang 92), định mức bảng số 118(trang 92)</t>
  </si>
  <si>
    <t>Định mức Bảng số 119(trang 92)</t>
  </si>
  <si>
    <t>Định mức Bảng số 120(trang 92)</t>
  </si>
  <si>
    <t>Định mức bảng số 121(trang 92)</t>
  </si>
  <si>
    <t>Định biên Bảng số 122(trang 93), định mức bảng 123 (trang 93)</t>
  </si>
  <si>
    <t>Định mức Bảng số 124 (trang 93)</t>
  </si>
  <si>
    <t>Định mức Bảng số 125(trang 94)</t>
  </si>
  <si>
    <t>Định mức Bảng số 126 (trang 94)</t>
  </si>
  <si>
    <t>Định biên Bảng số 127(trang 94), định mức bảng 128 (trang 95)</t>
  </si>
  <si>
    <t>Định mức Bảng số 129 (trang 95)</t>
  </si>
  <si>
    <t>Bảng số 130 (trang 95)</t>
  </si>
  <si>
    <t>Bảng số 131 (trang 95)</t>
  </si>
  <si>
    <t>Định biên Bảng số 134(trang 97), định mức bảng số 135(trang 97)</t>
  </si>
  <si>
    <t>Bảng số 136 (trang 97)</t>
  </si>
  <si>
    <t>Bảng số 137 (trang 98)</t>
  </si>
  <si>
    <t>Bảng số 138 (trang 98)</t>
  </si>
  <si>
    <t>Đơn giá
 sản phẩm (có khấu hao)</t>
  </si>
  <si>
    <t>Đơn gia sản phẩm (trừ khấu hao)</t>
  </si>
  <si>
    <t>Quyết định 1279/QĐ-BCT ngày 9/5/2025</t>
  </si>
  <si>
    <t>TNTT theo luật thủ đô
0,8*2.340.000</t>
  </si>
  <si>
    <t>- Nghị định số 204/2004/NĐ-CP ngày 14/12/2004 của Chính phủ về chế độ tiền lương đối với cán bộ công chức, viên chức và lực lượng vũ trang
- Nghị đinh số 73/2024/NĐ-CP ngày 30/6/2024 của Chính phủ về quy định mức lương cơ sở và chế độ tiền thưởng đối với cán bộ, công chức, viên chức và lực lượng vũ trang.
- Khoản 3,Điều 15, Luật Thủ đô;
- Khoản 2, Điều 4, Nghị quyết 81/2025/NQ-HĐND ngày 27/11/2025
- Mức đóng, mức hỗ trợ đóng, trách nhiệm đóng BHYT theo: Luật BHYT; Nghị định số 62/2009/NĐ-CP.
- Các khoản bảo hiểm (theo Quyết định 595/QĐ-BHXH và Công văn 2159/BHXH-BT của BHXH Việt Nam)</t>
  </si>
  <si>
    <t>10=5+6+7+8+9</t>
  </si>
  <si>
    <t>11=10x15%</t>
  </si>
  <si>
    <t>12=10+11</t>
  </si>
  <si>
    <t xml:space="preserve">      ĐƠN GIÁ VẬN HÀNH, CẬP NHẬT CƠ SỞ DỮ LIỆU
TÀI NGUYÊN VÀ MÔI TRƯỜNG</t>
  </si>
  <si>
    <t>ĐƠN GIÁ CÔNG LAO ĐỘNG KỸ THUẬT
VẬN HÀNH VÀ CẬP NHẬT CƠ SỞ DỮ LIỆU TÀI NGUYÊN VÀ MÔI TRƯỜNG</t>
  </si>
  <si>
    <t>ĐƠN GIÁ KHẤU HAO TÀI SẢN CỐ ĐỊNH (MÁY MÓC, THIẾT BỊ)
VẬN HÀNH, CẬP NHẬT CƠ SỞ DỮ LIỆU TÀI NGUYÊN VÀ MÔI TRƯỜNG</t>
  </si>
  <si>
    <t>ĐƠN GIÁ DỤNG CỤ
VẬN HÀNH, CẬP NHẬT CƠ SỞ DỮ LIỆU TÀI NGUYÊN VÀ MÔI TRƯỜNG</t>
  </si>
  <si>
    <t>ĐƠN GIÁ VẬT LIỆU
VẬN HÀNH, CẬP NHẬT CƠ SỞ DỮ LIỆU TÀI NGUYÊN VÀ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</si>
</sst>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;[Red]#,##0"/>
    <numFmt numFmtId="167" formatCode="#,##0.0000"/>
    <numFmt numFmtId="168" formatCode="#,##0.00000"/>
    <numFmt numFmtId="169" formatCode="#,##0.000000"/>
    <numFmt numFmtId="170" formatCode="_(* #,##0.0000_);_(* \(#,##0.0000\);_(* &quot;-&quot;??_);_(@_)"/>
    <numFmt numFmtId="171" formatCode="_(* #,##0.000_);_(* \(#,##0.000\);_(* &quot;-&quot;??_);_(@_)"/>
    <numFmt numFmtId="172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 Light"/>
      <family val="1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FF0000"/>
      <name val="Calibri Light"/>
      <family val="1"/>
      <scheme val="major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theme="0" tint="-0.1499984740745262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Calibri Light"/>
      <family val="1"/>
      <scheme val="major"/>
    </font>
    <font>
      <b/>
      <i/>
      <u/>
      <sz val="12"/>
      <color theme="1"/>
      <name val="Times New Roman"/>
      <family val="1"/>
    </font>
    <font>
      <sz val="12"/>
      <color theme="1"/>
      <name val="Calibri Light"/>
      <family val="1"/>
      <scheme val="major"/>
    </font>
    <font>
      <i/>
      <sz val="11"/>
      <color theme="1"/>
      <name val="Calibri"/>
      <family val="2"/>
      <scheme val="minor"/>
    </font>
    <font>
      <i/>
      <sz val="12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</cellStyleXfs>
  <cellXfs count="272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left" vertical="center"/>
    </xf>
    <xf numFmtId="4" fontId="6" fillId="0" borderId="1" xfId="4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7" fillId="0" borderId="0" xfId="0" applyFont="1" applyFill="1"/>
    <xf numFmtId="165" fontId="6" fillId="0" borderId="1" xfId="1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3" fillId="0" borderId="0" xfId="0" applyFont="1" applyFill="1"/>
    <xf numFmtId="0" fontId="6" fillId="0" borderId="0" xfId="0" applyFont="1" applyFill="1" applyAlignment="1"/>
    <xf numFmtId="0" fontId="9" fillId="0" borderId="0" xfId="0" applyFont="1" applyFill="1"/>
    <xf numFmtId="0" fontId="9" fillId="0" borderId="0" xfId="0" quotePrefix="1" applyFont="1" applyFill="1" applyAlignment="1"/>
    <xf numFmtId="0" fontId="9" fillId="0" borderId="0" xfId="0" applyFont="1" applyFill="1" applyAlignment="1"/>
    <xf numFmtId="0" fontId="6" fillId="0" borderId="0" xfId="5" applyFont="1" applyFill="1" applyAlignment="1">
      <alignment vertical="center"/>
    </xf>
    <xf numFmtId="3" fontId="5" fillId="0" borderId="0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6" fillId="0" borderId="0" xfId="5" applyFont="1" applyFill="1" applyAlignment="1">
      <alignment vertical="center" wrapText="1"/>
    </xf>
    <xf numFmtId="0" fontId="6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 applyAlignment="1">
      <alignment vertical="center"/>
    </xf>
    <xf numFmtId="49" fontId="6" fillId="0" borderId="0" xfId="5" applyNumberFormat="1" applyFont="1" applyFill="1" applyAlignment="1">
      <alignment vertical="center"/>
    </xf>
    <xf numFmtId="0" fontId="6" fillId="0" borderId="0" xfId="5" applyFont="1" applyFill="1" applyAlignment="1">
      <alignment horizontal="center" vertical="center" wrapText="1"/>
    </xf>
    <xf numFmtId="2" fontId="6" fillId="0" borderId="0" xfId="5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66" fontId="9" fillId="0" borderId="1" xfId="7" applyNumberFormat="1" applyFont="1" applyFill="1" applyBorder="1" applyAlignment="1">
      <alignment horizontal="right" vertical="center"/>
    </xf>
    <xf numFmtId="0" fontId="9" fillId="0" borderId="1" xfId="7" applyFont="1" applyFill="1" applyBorder="1" applyAlignment="1">
      <alignment horizontal="justify" vertical="center"/>
    </xf>
    <xf numFmtId="166" fontId="9" fillId="0" borderId="1" xfId="7" applyNumberFormat="1" applyFont="1" applyFill="1" applyBorder="1" applyAlignment="1">
      <alignment horizontal="center" vertical="center"/>
    </xf>
    <xf numFmtId="166" fontId="9" fillId="0" borderId="1" xfId="7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6" fillId="0" borderId="0" xfId="0" applyFont="1" applyFill="1"/>
    <xf numFmtId="0" fontId="17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22" fillId="0" borderId="0" xfId="2" applyFont="1" applyAlignment="1">
      <alignment vertical="center"/>
    </xf>
    <xf numFmtId="0" fontId="19" fillId="0" borderId="0" xfId="0" applyFont="1" applyFill="1"/>
    <xf numFmtId="0" fontId="19" fillId="0" borderId="0" xfId="0" quotePrefix="1" applyFont="1" applyFill="1" applyAlignment="1"/>
    <xf numFmtId="0" fontId="19" fillId="0" borderId="0" xfId="0" applyFont="1" applyFill="1" applyAlignment="1"/>
    <xf numFmtId="0" fontId="9" fillId="0" borderId="1" xfId="7" applyFont="1" applyFill="1" applyBorder="1" applyAlignment="1">
      <alignment vertical="center" wrapText="1"/>
    </xf>
    <xf numFmtId="0" fontId="9" fillId="0" borderId="1" xfId="7" applyFont="1" applyFill="1" applyBorder="1" applyAlignment="1">
      <alignment horizontal="justify" vertical="center" wrapText="1"/>
    </xf>
    <xf numFmtId="0" fontId="23" fillId="0" borderId="1" xfId="0" applyFont="1" applyBorder="1" applyAlignment="1">
      <alignment vertical="center" wrapText="1"/>
    </xf>
    <xf numFmtId="1" fontId="6" fillId="0" borderId="0" xfId="0" applyNumberFormat="1" applyFont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9" fillId="0" borderId="1" xfId="1" applyFont="1" applyBorder="1" applyAlignment="1">
      <alignment horizontal="right" vertical="center" wrapText="1"/>
    </xf>
    <xf numFmtId="43" fontId="9" fillId="0" borderId="1" xfId="1" applyFont="1" applyFill="1" applyBorder="1" applyAlignment="1">
      <alignment vertical="center"/>
    </xf>
    <xf numFmtId="0" fontId="6" fillId="0" borderId="0" xfId="5" applyFont="1" applyFill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1" fontId="8" fillId="0" borderId="1" xfId="1" applyNumberFormat="1" applyFont="1" applyFill="1" applyBorder="1" applyAlignment="1">
      <alignment horizontal="center" vertical="center" wrapText="1"/>
    </xf>
    <xf numFmtId="171" fontId="7" fillId="0" borderId="0" xfId="1" applyNumberFormat="1" applyFont="1" applyAlignment="1">
      <alignment vertical="center"/>
    </xf>
    <xf numFmtId="0" fontId="9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" fontId="9" fillId="0" borderId="1" xfId="0" quotePrefix="1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5" applyFont="1" applyFill="1" applyAlignment="1">
      <alignment horizontal="center" vertical="center" wrapText="1"/>
    </xf>
    <xf numFmtId="0" fontId="8" fillId="0" borderId="0" xfId="5" applyFont="1" applyFill="1" applyAlignment="1">
      <alignment horizontal="left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vertical="center" wrapText="1"/>
    </xf>
    <xf numFmtId="2" fontId="8" fillId="0" borderId="4" xfId="5" applyNumberFormat="1" applyFont="1" applyFill="1" applyBorder="1" applyAlignment="1">
      <alignment vertical="center" wrapText="1"/>
    </xf>
    <xf numFmtId="3" fontId="8" fillId="0" borderId="1" xfId="5" applyNumberFormat="1" applyFont="1" applyFill="1" applyBorder="1" applyAlignment="1">
      <alignment vertical="center"/>
    </xf>
    <xf numFmtId="0" fontId="9" fillId="0" borderId="1" xfId="5" applyFont="1" applyFill="1" applyBorder="1" applyAlignment="1">
      <alignment horizontal="center" vertical="center" wrapText="1"/>
    </xf>
    <xf numFmtId="3" fontId="9" fillId="0" borderId="1" xfId="5" applyNumberFormat="1" applyFont="1" applyFill="1" applyBorder="1" applyAlignment="1">
      <alignment vertical="center" wrapText="1"/>
    </xf>
    <xf numFmtId="167" fontId="9" fillId="0" borderId="1" xfId="5" applyNumberFormat="1" applyFont="1" applyFill="1" applyBorder="1" applyAlignment="1">
      <alignment vertical="center"/>
    </xf>
    <xf numFmtId="3" fontId="9" fillId="0" borderId="1" xfId="5" applyNumberFormat="1" applyFont="1" applyFill="1" applyBorder="1" applyAlignment="1">
      <alignment vertical="center"/>
    </xf>
    <xf numFmtId="0" fontId="9" fillId="0" borderId="1" xfId="5" applyFont="1" applyFill="1" applyBorder="1" applyAlignment="1">
      <alignment vertical="center" wrapText="1"/>
    </xf>
    <xf numFmtId="3" fontId="8" fillId="0" borderId="1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49" fontId="12" fillId="0" borderId="1" xfId="5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4" xfId="5" applyFont="1" applyFill="1" applyBorder="1" applyAlignment="1">
      <alignment horizontal="center" vertical="center" wrapText="1"/>
    </xf>
    <xf numFmtId="2" fontId="19" fillId="0" borderId="1" xfId="5" applyNumberFormat="1" applyFont="1" applyFill="1" applyBorder="1" applyAlignment="1">
      <alignment horizontal="center" vertical="center" wrapText="1"/>
    </xf>
    <xf numFmtId="3" fontId="12" fillId="0" borderId="1" xfId="5" applyNumberFormat="1" applyFont="1" applyFill="1" applyBorder="1" applyAlignment="1">
      <alignment horizontal="right" vertical="center" wrapText="1"/>
    </xf>
    <xf numFmtId="3" fontId="12" fillId="0" borderId="1" xfId="5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vertical="center"/>
    </xf>
    <xf numFmtId="167" fontId="9" fillId="0" borderId="1" xfId="0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167" fontId="9" fillId="0" borderId="0" xfId="0" applyNumberFormat="1" applyFont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70" fontId="9" fillId="0" borderId="1" xfId="1" applyNumberFormat="1" applyFont="1" applyFill="1" applyBorder="1" applyAlignment="1">
      <alignment vertical="center"/>
    </xf>
    <xf numFmtId="171" fontId="8" fillId="0" borderId="0" xfId="1" applyNumberFormat="1" applyFont="1" applyFill="1" applyAlignment="1">
      <alignment horizontal="center" vertical="center" wrapText="1"/>
    </xf>
    <xf numFmtId="171" fontId="9" fillId="0" borderId="0" xfId="1" applyNumberFormat="1" applyFont="1" applyAlignment="1">
      <alignment vertical="center"/>
    </xf>
    <xf numFmtId="0" fontId="12" fillId="0" borderId="1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center" vertical="center" wrapText="1"/>
    </xf>
    <xf numFmtId="171" fontId="12" fillId="0" borderId="1" xfId="1" applyNumberFormat="1" applyFont="1" applyFill="1" applyBorder="1" applyAlignment="1">
      <alignment horizontal="center" vertical="center" wrapText="1"/>
    </xf>
    <xf numFmtId="171" fontId="12" fillId="0" borderId="1" xfId="1" applyNumberFormat="1" applyFont="1" applyFill="1" applyBorder="1" applyAlignment="1">
      <alignment horizontal="center" vertical="center"/>
    </xf>
    <xf numFmtId="171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71" fontId="9" fillId="0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Fill="1" applyBorder="1" applyAlignment="1">
      <alignment horizontal="center" vertical="center"/>
    </xf>
    <xf numFmtId="171" fontId="9" fillId="0" borderId="1" xfId="1" applyNumberFormat="1" applyFont="1" applyBorder="1" applyAlignment="1">
      <alignment vertical="center"/>
    </xf>
    <xf numFmtId="171" fontId="9" fillId="0" borderId="1" xfId="1" applyNumberFormat="1" applyFont="1" applyBorder="1" applyAlignment="1">
      <alignment horizontal="right" vertical="center"/>
    </xf>
    <xf numFmtId="171" fontId="9" fillId="0" borderId="6" xfId="1" applyNumberFormat="1" applyFont="1" applyBorder="1" applyAlignment="1">
      <alignment horizontal="right" vertical="center"/>
    </xf>
    <xf numFmtId="171" fontId="8" fillId="0" borderId="1" xfId="1" applyNumberFormat="1" applyFont="1" applyFill="1" applyBorder="1" applyAlignment="1">
      <alignment horizontal="right" vertical="center" wrapText="1"/>
    </xf>
    <xf numFmtId="171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168" fontId="12" fillId="0" borderId="1" xfId="5" applyNumberFormat="1" applyFont="1" applyFill="1" applyBorder="1" applyAlignment="1">
      <alignment horizontal="center" vertical="center" wrapText="1"/>
    </xf>
    <xf numFmtId="168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168" fontId="8" fillId="0" borderId="1" xfId="5" applyNumberFormat="1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43" fontId="9" fillId="0" borderId="6" xfId="1" applyFont="1" applyBorder="1" applyAlignment="1">
      <alignment vertical="center"/>
    </xf>
    <xf numFmtId="169" fontId="8" fillId="0" borderId="1" xfId="5" applyNumberFormat="1" applyFont="1" applyFill="1" applyBorder="1" applyAlignment="1">
      <alignment horizontal="center" vertical="center" wrapText="1"/>
    </xf>
    <xf numFmtId="169" fontId="9" fillId="0" borderId="1" xfId="0" applyNumberFormat="1" applyFont="1" applyBorder="1" applyAlignment="1">
      <alignment vertical="center"/>
    </xf>
    <xf numFmtId="165" fontId="12" fillId="0" borderId="1" xfId="1" applyNumberFormat="1" applyFont="1" applyFill="1" applyBorder="1" applyAlignment="1">
      <alignment horizontal="right"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172" fontId="26" fillId="0" borderId="2" xfId="1" applyNumberFormat="1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left" vertical="center" wrapText="1"/>
    </xf>
    <xf numFmtId="49" fontId="26" fillId="0" borderId="1" xfId="5" applyNumberFormat="1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left" vertical="center"/>
    </xf>
    <xf numFmtId="0" fontId="26" fillId="0" borderId="1" xfId="5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5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vertical="center"/>
    </xf>
    <xf numFmtId="0" fontId="26" fillId="0" borderId="1" xfId="5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6" fontId="27" fillId="0" borderId="1" xfId="0" quotePrefix="1" applyNumberFormat="1" applyFont="1" applyFill="1" applyBorder="1" applyAlignment="1">
      <alignment horizontal="center" vertical="center"/>
    </xf>
    <xf numFmtId="0" fontId="27" fillId="0" borderId="1" xfId="5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166" fontId="9" fillId="2" borderId="1" xfId="7" applyNumberFormat="1" applyFont="1" applyFill="1" applyBorder="1" applyAlignment="1">
      <alignment horizontal="right" vertical="center"/>
    </xf>
    <xf numFmtId="166" fontId="9" fillId="2" borderId="1" xfId="7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49" fontId="27" fillId="0" borderId="2" xfId="5" applyNumberFormat="1" applyFont="1" applyFill="1" applyBorder="1" applyAlignment="1">
      <alignment horizontal="center" vertical="center"/>
    </xf>
    <xf numFmtId="49" fontId="27" fillId="0" borderId="8" xfId="5" applyNumberFormat="1" applyFont="1" applyFill="1" applyBorder="1" applyAlignment="1">
      <alignment horizontal="center" vertical="center"/>
    </xf>
    <xf numFmtId="49" fontId="27" fillId="0" borderId="3" xfId="5" applyNumberFormat="1" applyFont="1" applyFill="1" applyBorder="1" applyAlignment="1">
      <alignment horizontal="center" vertical="center"/>
    </xf>
    <xf numFmtId="0" fontId="27" fillId="0" borderId="2" xfId="5" applyFont="1" applyFill="1" applyBorder="1" applyAlignment="1">
      <alignment horizontal="left" vertical="center" wrapText="1"/>
    </xf>
    <xf numFmtId="0" fontId="27" fillId="0" borderId="8" xfId="5" applyFont="1" applyFill="1" applyBorder="1" applyAlignment="1">
      <alignment horizontal="left" vertical="center" wrapText="1"/>
    </xf>
    <xf numFmtId="0" fontId="27" fillId="0" borderId="3" xfId="5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 wrapText="1"/>
    </xf>
    <xf numFmtId="0" fontId="12" fillId="0" borderId="0" xfId="5" applyNumberFormat="1" applyFont="1" applyFill="1" applyAlignment="1">
      <alignment horizontal="center" vertical="center"/>
    </xf>
    <xf numFmtId="0" fontId="8" fillId="0" borderId="4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49" fontId="8" fillId="0" borderId="2" xfId="5" applyNumberFormat="1" applyFont="1" applyFill="1" applyBorder="1" applyAlignment="1">
      <alignment horizontal="center" vertical="center" wrapText="1"/>
    </xf>
    <xf numFmtId="49" fontId="8" fillId="0" borderId="3" xfId="5" applyNumberFormat="1" applyFont="1" applyFill="1" applyBorder="1" applyAlignment="1">
      <alignment horizontal="center" vertical="center" wrapText="1"/>
    </xf>
    <xf numFmtId="3" fontId="8" fillId="0" borderId="2" xfId="5" applyNumberFormat="1" applyFont="1" applyFill="1" applyBorder="1" applyAlignment="1">
      <alignment horizontal="center" vertical="center" wrapText="1"/>
    </xf>
    <xf numFmtId="3" fontId="8" fillId="0" borderId="3" xfId="5" applyNumberFormat="1" applyFont="1" applyFill="1" applyBorder="1" applyAlignment="1">
      <alignment horizontal="center" vertical="center" wrapText="1"/>
    </xf>
    <xf numFmtId="2" fontId="8" fillId="0" borderId="2" xfId="5" applyNumberFormat="1" applyFont="1" applyFill="1" applyBorder="1" applyAlignment="1">
      <alignment horizontal="center" vertical="center" wrapText="1"/>
    </xf>
    <xf numFmtId="2" fontId="8" fillId="0" borderId="3" xfId="5" applyNumberFormat="1" applyFont="1" applyFill="1" applyBorder="1" applyAlignment="1">
      <alignment horizontal="center" vertical="center" wrapText="1"/>
    </xf>
    <xf numFmtId="3" fontId="8" fillId="0" borderId="2" xfId="5" applyNumberFormat="1" applyFont="1" applyFill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center"/>
    </xf>
    <xf numFmtId="0" fontId="19" fillId="0" borderId="5" xfId="5" applyFont="1" applyFill="1" applyBorder="1" applyAlignment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/>
    </xf>
    <xf numFmtId="49" fontId="9" fillId="0" borderId="8" xfId="5" applyNumberFormat="1" applyFont="1" applyFill="1" applyBorder="1" applyAlignment="1">
      <alignment horizontal="center" vertical="center"/>
    </xf>
    <xf numFmtId="49" fontId="9" fillId="0" borderId="3" xfId="5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2" fontId="8" fillId="0" borderId="1" xfId="5" applyNumberFormat="1" applyFont="1" applyFill="1" applyBorder="1" applyAlignment="1">
      <alignment horizontal="center" vertical="center" wrapText="1"/>
    </xf>
    <xf numFmtId="3" fontId="8" fillId="0" borderId="4" xfId="5" applyNumberFormat="1" applyFont="1" applyFill="1" applyBorder="1" applyAlignment="1">
      <alignment horizontal="center" vertical="center"/>
    </xf>
    <xf numFmtId="3" fontId="8" fillId="0" borderId="7" xfId="5" applyNumberFormat="1" applyFont="1" applyFill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4" xfId="5" applyNumberFormat="1" applyFont="1" applyFill="1" applyBorder="1" applyAlignment="1">
      <alignment horizontal="center" vertical="center" wrapText="1"/>
    </xf>
    <xf numFmtId="3" fontId="8" fillId="0" borderId="7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71" fontId="8" fillId="0" borderId="1" xfId="1" applyNumberFormat="1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9" fillId="0" borderId="0" xfId="0" quotePrefix="1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</cellXfs>
  <cellStyles count="9">
    <cellStyle name="Comma" xfId="1" builtinId="3"/>
    <cellStyle name="Comma 2" xfId="3"/>
    <cellStyle name="Comma 3" xfId="6"/>
    <cellStyle name="Normal" xfId="0" builtinId="0"/>
    <cellStyle name="Normal 10 2" xfId="7"/>
    <cellStyle name="Normal 2" xfId="2"/>
    <cellStyle name="Normal 3" xfId="5"/>
    <cellStyle name="Normal 8" xfId="8"/>
    <cellStyle name="Normal_DM-406Thanh_luong nd205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Bando1/Bando1/dungquat/goi3/Form%20nop%20thau/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yetnga\bb%20ban%20giao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Tuyetnga/bb%20ban%20giao/LVTD/MSOffice/EXCEL/LUC/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yetnga\bb%20ban%20giao\Phong%20Kinh%20Te\LUC\EXCEL\Th&#199;u\Du%20thau%20Y&#170;n%20Minh%20-%20H&#181;%20Gia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Bando1/Bando1/Dung%20Quat/Nhom%20GC/New%20Folder/My%20Documents/3533/99Q/99Q3657/99Q3299(REV.0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N:/MGT-DRT/MGT-IMPR/MGT-SC@/DA0463/QTN-INSN/WILLICH/INSU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N:/MGT-DRT/MGT-IMPR/MGT-SC@/BA0397/INSULT'N/INS/ASK/PIPE-03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Bando1/Bando1/Dung%20Quat/Nhom%20GC/New%20Folder/My%20Documents/3533/96Q/96q2588/PAN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do1\Bando1\dungquat\goi3\Form%20nop%20thau\PNT-P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SERVER/PROJECT/WINDOWS/TEMP/IBASE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CFEA4\R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SERVER/PROJECT/PROP/DA0630/INQ'Y/STEEL/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Tuyetnga/bb%20ban%20giao/Thang%20KT%202001/Ho%20so%20thau/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olumes/DATA/Duong's%20Job/OneDrive/Nam%202019/KienGiang/TNMT/DuToan/file:/Bando1/Bando1/Dung%20Quat/Nhom%20GC/New%20Folder/My%20Documents/3533/99Q/99Q3657/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olumes/DATA/Duong's%20Job/OneDrive/Nam%202019/KienGiang/TNMT/DuToan/file:/Tuyetnga/bb%20ban%20giao/LVTD/MSOffice/EXCEL/LUC/DT%20DZ%2022+TBA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olumes/DATA/Duong's%20Job/OneDrive/Nam%202019/KienGiang/TNMT/DuToan/file:/Tuyetnga/bb%20ban%20giao/Phong%20Kinh%20Te/LUC/EXCEL/Th&#199;u/Du%20thau%20Y&#170;n%20Minh%20-%20H&#181;%20Gia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Bando1/Bando1/Dung%20Quat/Nhom%20GC/New%20Folder/My%20Documents/3533/99Q/99Q3657/99Q3299(REV.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Tuyetnga/bb%20ban%20giao/LVTD/MSOffice/EXCEL/LUC/DT%20DZ%2022+TBA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oqu/AppData/Local/Microsoft/Windows/INetCache/Content.Outlook/V3EENTDY/file:/Tuyetnga/bb%20ban%20giao/Phong%20Kinh%20Te/LUC/EXCEL/Th&#199;u/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do1\Bando1\Dung%20Quat\Nhom%20GC\New%20Folder\My%20Documents\3533\99Q\99Q3657\99Q3299(REV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  <sheetName val="Canuoc QH"/>
      <sheetName val="Canuoc "/>
      <sheetName val="MN&amp;TDsua QH"/>
      <sheetName val="MN&amp;TDsua"/>
      <sheetName val="DBBB sua QH"/>
      <sheetName val="DBBB sua"/>
      <sheetName val="BTBsua QH"/>
      <sheetName val="BTBsua"/>
      <sheetName val="DHNTBsua QH"/>
      <sheetName val="DHNTBsua"/>
      <sheetName val="TNsua QH"/>
      <sheetName val="TNsua"/>
      <sheetName val="DNBsua QH"/>
      <sheetName val="DNBsua"/>
      <sheetName val="DBSCLsua QH"/>
      <sheetName val="DBSCLsua"/>
      <sheetName val="XXXXXXXX"/>
      <sheetName val="VCTT"/>
      <sheetName val="Sheet1"/>
      <sheetName val="Sheet2"/>
      <sheetName val="Sheet3"/>
      <sheetName val="Sheet6"/>
      <sheetName val="Sheet7"/>
      <sheetName val="Sheet4"/>
      <sheetName val="Sheet5"/>
      <sheetName val="XL4Poppy"/>
      <sheetName val="(1)TK_ThueGTGT_Thang"/>
      <sheetName val="CT Thang Mo"/>
      <sheetName val="CT  PL"/>
      <sheetName val="00000000"/>
      <sheetName val="Chi tiet"/>
      <sheetName val="Chiet tinh dz35"/>
      <sheetName val="DT DZ 22+TBA "/>
      <sheetName val="NKCTỪ"/>
      <sheetName val="SỔ CÁI"/>
      <sheetName val="BCÂNĐỐI"/>
      <sheetName val="CĐKTOÁN"/>
      <sheetName val="KQHĐKD"/>
      <sheetName val="TỒN QUỸ"/>
      <sheetName val="_x0002_i  _x0004_z22"/>
      <sheetName val="DAUVAO"/>
      <sheetName val="DAURA"/>
      <sheetName val="Tong hop"/>
      <sheetName val="PL so"/>
      <sheetName val="CNDTVT"/>
      <sheetName val="CNDNH"/>
      <sheetName val="CHUYEN MA HIEU"/>
      <sheetName val="CUMTB"/>
      <sheetName val="NKCT?"/>
      <sheetName val="S? CÁI"/>
      <sheetName val="BCÂNÐ?I"/>
      <sheetName val="CÐKTOÁN"/>
      <sheetName val="KQHÐKD"/>
      <sheetName val="T?N QU?"/>
      <sheetName val="Dinh nghia"/>
      <sheetName val="C45"/>
      <sheetName val="C46-Q1"/>
      <sheetName val="C47-T1"/>
      <sheetName val="C47-T2"/>
      <sheetName val="C47-T3"/>
      <sheetName val="C46-Q2"/>
      <sheetName val="C47-T4"/>
      <sheetName val="C47-T5"/>
      <sheetName val="C47-T6"/>
      <sheetName val="C46-Q3"/>
      <sheetName val="C47-T7"/>
      <sheetName val="C47-T8"/>
      <sheetName val="C47-T9"/>
      <sheetName val="C46-Q4"/>
      <sheetName val="C47-T10"/>
      <sheetName val="C47-T11"/>
      <sheetName val="C47-T12"/>
      <sheetName val="dnc4"/>
      <sheetName val="INVOICE"/>
      <sheetName val="Packing"/>
      <sheetName val="VASN"/>
      <sheetName val="Actual (1)"/>
      <sheetName val="Actual (2)"/>
      <sheetName val="DECLARATION"/>
      <sheetName val="quota"/>
      <sheetName val="guarantee"/>
      <sheetName val="BE.Letter"/>
      <sheetName val="CERTI(1)"/>
      <sheetName val="CETI(2)"/>
      <sheetName val="VXXXXXXX"/>
      <sheetName val="Recovered_Sheet1"/>
      <sheetName val="Recovered_Sheet2"/>
      <sheetName val="Recovered_Sheet3"/>
      <sheetName val="10000000"/>
      <sheetName val="20000000"/>
      <sheetName val="30000000"/>
      <sheetName val="40000000"/>
      <sheetName val="000000000000"/>
      <sheetName val="100000000000"/>
      <sheetName val="200000000000"/>
      <sheetName val="50000000"/>
      <sheetName val="70000000"/>
      <sheetName val="60000000"/>
      <sheetName val="THOP XL"/>
      <sheetName val="#REF"/>
      <sheetName val="NKCT_"/>
      <sheetName val="S_ CÁI"/>
      <sheetName val="BCÂNÐ_I"/>
      <sheetName val="T_N QU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QHHC"/>
      <sheetName val="CC10"/>
      <sheetName val="SS02-10"/>
      <sheetName val="QHNN"/>
      <sheetName val="CDCC"/>
      <sheetName val="SSNN"/>
      <sheetName val="QHTSR"/>
      <sheetName val="QHTmR"/>
      <sheetName val="SSDT"/>
      <sheetName val="SSKDCnt"/>
      <sheetName val="CC03-05"/>
      <sheetName val="SSDD03-05"/>
      <sheetName val="CDCCgd1"/>
      <sheetName val="KHKNR03-05"/>
      <sheetName val="KHTMR03-05"/>
      <sheetName val="CC06-10"/>
      <sheetName val="SSDD06-10"/>
      <sheetName val="CDCCgd2"/>
      <sheetName val="KHTSR06-10"/>
      <sheetName val="khKNTS06-10"/>
      <sheetName val="SS02-05-10"/>
      <sheetName val="XL4Poppy"/>
      <sheetName val="THANG 1"/>
      <sheetName val="THANG2"/>
      <sheetName val="THANG3"/>
      <sheetName val="THANG 4"/>
      <sheetName val="THANG 5"/>
      <sheetName val="THANG 6"/>
      <sheetName val="THANG 7"/>
      <sheetName val="THANG 8"/>
      <sheetName val="THANG 9"/>
      <sheetName val="THANG 10"/>
      <sheetName val="THANG 11"/>
      <sheetName val="THANG 12"/>
      <sheetName val="LUONG THANG THU 13"/>
      <sheetName val="CONG DOAN"/>
      <sheetName val="00000000"/>
      <sheetName val="DAUTU"/>
      <sheetName val="BLNN"/>
      <sheetName val="2003"/>
      <sheetName val="Sheet6"/>
      <sheetName val="Sheet7"/>
      <sheetName val="Sheet4"/>
      <sheetName val="Sheet5"/>
      <sheetName val="(1)TK_ThueGTGT_Thang"/>
      <sheetName val="(2)Bangkebanra"/>
      <sheetName val="(3)BKMuavao-Co HDGTGT"/>
      <sheetName val="(4)BKMuavao-KTru 3% "/>
      <sheetName val="DUONG"/>
      <sheetName val="KHANH"/>
      <sheetName val="PHONG"/>
      <sheetName val="XXXXXXXX"/>
      <sheetName val="Chiet tinh dz22"/>
      <sheetName val="Overhead &amp; Profit B-1"/>
      <sheetName val="Chi tiet"/>
      <sheetName val="tamung"/>
      <sheetName val="RUOT"/>
      <sheetName val="SP RUOT"/>
      <sheetName val="VO"/>
      <sheetName val="SP VO"/>
      <sheetName val="TPCS"/>
      <sheetName val="SP TPCS"/>
      <sheetName val="ILOGO"/>
      <sheetName val="SPILGO"/>
      <sheetName val="CLOGO"/>
      <sheetName val="SPCLOGO"/>
      <sheetName val="BONGDAN"/>
      <sheetName val="SPBDAN"/>
      <sheetName val="TONGHOP"/>
      <sheetName val="KHAC"/>
      <sheetName val="Code"/>
      <sheetName val="Theodoichung"/>
      <sheetName val="T.D.C.Tiet"/>
      <sheetName val="C.tiet"/>
      <sheetName val="Khuyenmai"/>
      <sheetName val="10000000"/>
      <sheetName val="mau1"/>
      <sheetName val="inth2"/>
      <sheetName val="mau3"/>
      <sheetName val="mau4"/>
      <sheetName val="MAU TH5"/>
      <sheetName val="mau6"/>
      <sheetName val="mau7"/>
      <sheetName val="mau8"/>
      <sheetName val="mauTH9"/>
      <sheetName val="mauTH 10"/>
      <sheetName val="HIEU QUA DAO TAO PC"/>
      <sheetName val="XL4Test5"/>
      <sheetName val="HY35"/>
      <sheetName val="DanhMuc"/>
      <sheetName val="Ton T12"/>
      <sheetName val="Ton T1"/>
      <sheetName val="Ton T2"/>
      <sheetName val="Ton T3"/>
      <sheetName val="Ton T4"/>
      <sheetName val="Ton T5"/>
      <sheetName val="Ton T6"/>
      <sheetName val="Ton T7"/>
      <sheetName val="BKe thang(12)"/>
      <sheetName val="BKe thang (1)"/>
      <sheetName val="BKe thang (2)"/>
      <sheetName val="BKe thang 3"/>
      <sheetName val="BKe thang4"/>
      <sheetName val="BKe thang5"/>
      <sheetName val="BKe thang6"/>
      <sheetName val="MTO REV.2(ARMOR)"/>
      <sheetName val="SS02-_x0010_5-10"/>
      <sheetName val="CT Thang Mo"/>
      <sheetName val="CT  PL"/>
      <sheetName val="KẾ HOẠCH THANG 05"/>
      <sheetName val="PL01 Giao chi tieu NV"/>
      <sheetName val="PL02 Giao chi tieu CTV"/>
      <sheetName val="PL03 phan ca"/>
      <sheetName val="PL04 BH vung lom"/>
      <sheetName val="PL5 CS Điểm bán"/>
      <sheetName val="PL6 Du tru hang hoa"/>
      <sheetName val="Tien do theo tuan"/>
      <sheetName val="VPP 03 2005"/>
      <sheetName val="20000000"/>
      <sheetName val="30000000"/>
      <sheetName val="40000000"/>
      <sheetName val="co huu"/>
      <sheetName val="to kho"/>
      <sheetName val="PU"/>
      <sheetName val="NHAN"/>
      <sheetName val="luong moc"/>
      <sheetName val="NON HCMC SALES"/>
      <sheetName val="HANOI SALES"/>
      <sheetName val="SOUTH"/>
      <sheetName val="KLHT"/>
      <sheetName val="Sheet8"/>
      <sheetName val="dongia (2)"/>
      <sheetName val="QT_DZ35"/>
      <sheetName val="DT_DZ_35_Kv"/>
      <sheetName val="Chiet_tinh_dz35"/>
      <sheetName val="(3)BKMuavao-Co_HDGTGT"/>
      <sheetName val="(4)BKMuavao-KTru_3%_"/>
      <sheetName val="THANG_1"/>
      <sheetName val="THANG_4"/>
      <sheetName val="THANG_5"/>
      <sheetName val="THANG_6"/>
      <sheetName val="THANG_7"/>
      <sheetName val="THANG_8"/>
      <sheetName val="THANG_9"/>
      <sheetName val="THANG_10"/>
      <sheetName val="THANG_11"/>
      <sheetName val="THANG_12"/>
      <sheetName val="LUONG_THANG_THU_13"/>
      <sheetName val="CONG_DOAN"/>
      <sheetName val="Chiet_tinh_dz22"/>
      <sheetName val="Ton_T12"/>
      <sheetName val="Ton_T1"/>
      <sheetName val="Ton_T2"/>
      <sheetName val="Ton_T3"/>
      <sheetName val="Ton_T4"/>
      <sheetName val="Ton_T5"/>
      <sheetName val="Ton_T6"/>
      <sheetName val="Ton_T7"/>
      <sheetName val="BKe_thang(12)"/>
      <sheetName val="BKe_thang_(1)"/>
      <sheetName val="BKe_thang_(2)"/>
      <sheetName val="BKe_thang_3"/>
      <sheetName val="BKe_thang4"/>
      <sheetName val="BKe_thang5"/>
      <sheetName val="BKe_thang6"/>
      <sheetName val="QT_DZ351"/>
      <sheetName val="DT_DZ_35_Kv1"/>
      <sheetName val="Chiet_tinh_dz351"/>
      <sheetName val="(3)BKMuavao-Co_HDGTGT1"/>
      <sheetName val="(4)BKMuavao-KTru_3%_1"/>
      <sheetName val="THANG_13"/>
      <sheetName val="THANG_41"/>
      <sheetName val="THANG_51"/>
      <sheetName val="THANG_61"/>
      <sheetName val="THANG_71"/>
      <sheetName val="THANG_81"/>
      <sheetName val="THANG_91"/>
      <sheetName val="THANG_101"/>
      <sheetName val="THANG_111"/>
      <sheetName val="THANG_121"/>
      <sheetName val="LUONG_THANG_THU_131"/>
      <sheetName val="CONG_DOAN1"/>
      <sheetName val="Chiet_tinh_dz221"/>
      <sheetName val="Ton_T121"/>
      <sheetName val="Ton_T11"/>
      <sheetName val="Ton_T21"/>
      <sheetName val="Ton_T31"/>
      <sheetName val="Ton_T41"/>
      <sheetName val="Ton_T51"/>
      <sheetName val="Ton_T61"/>
      <sheetName val="Ton_T71"/>
      <sheetName val="BKe_thang(12)1"/>
      <sheetName val="BKe_thang_(1)1"/>
      <sheetName val="BKe_thang_(2)1"/>
      <sheetName val="BKe_thang_31"/>
      <sheetName val="BKe_thang41"/>
      <sheetName val="BKe_thang51"/>
      <sheetName val="BKe_thang61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  <sheetName val=""/>
      <sheetName val="Ten da dat_x0000__x0003_材本柀果栰栌梠桼検楠"/>
      <sheetName val="Ap Don"/>
      <sheetName val="Ap Gia Be"/>
      <sheetName val="Áp Xom Moi"/>
      <sheetName val="Ap Trang Lam"/>
      <sheetName val="Ap Trung Hoa"/>
      <sheetName val="Ap Lao Tao Trung"/>
      <sheetName val="XXXXXXXX"/>
      <sheetName val="XL4Poppy"/>
      <sheetName val="Sheet1"/>
      <sheetName val="Sheet6"/>
      <sheetName val="Sheet2"/>
      <sheetName val="Sheet7"/>
      <sheetName val="Sheet4"/>
      <sheetName val="Sheet5"/>
      <sheetName val="Sheet3"/>
      <sheetName val="(1)TK_ThueGTGT_Thang"/>
      <sheetName val="Ten da dat_x0000__x0003_材™本™柀™果™栰™栌™梠™桼™検™楠"/>
      <sheetName val="K懼TC "/>
      <sheetName val="Chiet tinh dz35"/>
      <sheetName val="dongia (2)"/>
      <sheetName val="LKVL-CK-HT-GD1"/>
      <sheetName val="giathanh1"/>
      <sheetName val="lam-moi"/>
      <sheetName val="TONG HOP VL-NC"/>
      <sheetName val="thao-go"/>
      <sheetName val="THPDMoi  (2)"/>
      <sheetName val="gtrinh"/>
      <sheetName val="phuluc1"/>
      <sheetName val="chitiet"/>
      <sheetName val="TONGKE3p "/>
      <sheetName val="TH VL, NC, DDHT Thanhphuoc"/>
      <sheetName val="#REF"/>
      <sheetName val="DONGIA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elpMe"/>
      <sheetName val="1KP"/>
      <sheetName val="2D1"/>
      <sheetName val="3V1"/>
      <sheetName val="4P1"/>
      <sheetName val="5KL"/>
      <sheetName val="6DD"/>
      <sheetName val="7KNML"/>
      <sheetName val="8ML"/>
      <sheetName val="NC-m"/>
      <sheetName val="gia VT"/>
      <sheetName val="BTRA"/>
      <sheetName val="CFC"/>
      <sheetName val="NiCau"/>
      <sheetName val="TDO"/>
      <sheetName val="QD3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DTCT"/>
      <sheetName val="2.KLDT"/>
      <sheetName val="0.BTH.CHNG"/>
      <sheetName val="BTHKP"/>
      <sheetName val="000000"/>
      <sheetName val="3.THVT"/>
      <sheetName val="4.PTVT"/>
      <sheetName val="DANH MUC"/>
      <sheetName val="tkkl"/>
      <sheetName val="5.BANG KHOI LUONG"/>
      <sheetName val="Dgia vat tu"/>
      <sheetName val="Don gia_III"/>
      <sheetName val="???????????????????????????????"/>
      <sheetName val="Ten da dat_x0000__x0003_??????????"/>
      <sheetName val="Ten da dat_x0000__x0003_???????????????????"/>
      <sheetName val="Ten da dat_x0000__x0003_?™?™?™?™?™?™?™?™?™?"/>
      <sheetName val="K?TC "/>
      <sheetName val="Ten da dat?_x0003_材本柀果栰栌梠桼検楠"/>
      <sheetName val="Ten da dat?_x0003_材™本™柀™果™栰™栌™梠™桼™検™楠"/>
      <sheetName val="MTO REV.2(ARMOR)"/>
      <sheetName val="Ap Tr@_x0004__x0000__x0001__x0000__x0000__x0000_"/>
      <sheetName val="Ap Tr@_x0004_"/>
      <sheetName val="Ten da dat?_x0003_??????????"/>
      <sheetName val="Ten da dat?_x0003_???????????????????"/>
      <sheetName val="Ten da dat?_x0003_?™?™?™?™?™?™?™?™?™?"/>
      <sheetName val="Ap Tr@_x0004_?_x0001_???"/>
      <sheetName val="Ap Tr@_x0004_?_x0001_?"/>
      <sheetName val="Chiet tinh 0,4KV"/>
      <sheetName val="_______________________________"/>
      <sheetName val="K_TC "/>
      <sheetName val="Ten da dat__x0003_材本柀果栰栌梠桼検楠"/>
      <sheetName val="Ten da dat__x0003_材™本™柀™果™栰™栌™梠™桼™検™楠"/>
      <sheetName val="Ten da dat__x0003___________"/>
      <sheetName val="Ten da dat__x0003____________________"/>
      <sheetName val="Ten da dat__x0003__™_™_™_™_™_™_™_™_™_"/>
      <sheetName val="Ap Tr@_x0004___x0001____"/>
      <sheetName val="Ap Tr@_x0004___x0001__"/>
      <sheetName val="Ten da dat_x0000__x0000__x0000__x0000__x0000__x0000__x0000__x0000_̃̃̃̃Ϩ_x0000_㣤e狈秌_x0015__x0000_О"/>
      <sheetName val="Ten da dat_x0000_f㆘f㇀f㇨f㈐f㈸fゐf㋰f㌘f㍀f㍨"/>
      <sheetName val="DF"/>
      <sheetName val="Ten da dat_x0000__x0003_材本柀果栰栌梠桼䤜楠"/>
      <sheetName val="Sheep1"/>
      <sheetName val="_x0018_L4Poppy"/>
      <sheetName val="Ten da dat?f㆘f㇀f㇨f㈐f㈸fゐf㋰f㌘f㍀f㍨"/>
      <sheetName val="Ten da dat?_x0003_材本柀果栰栌梠桼䤜楠"/>
      <sheetName val="Ap Tr@_x0004__x0000__x0001__x0000_"/>
      <sheetName val="Thuong"/>
      <sheetName val="DKL"/>
      <sheetName val="TGL-TC"/>
      <sheetName val="Chart1"/>
      <sheetName val="TLL"/>
      <sheetName val="TTL"/>
      <sheetName val="DKTC "/>
      <sheetName val="HDTS"/>
      <sheetName val="TTLuong"/>
      <sheetName val="Ten da dat__x0003_???????????????????"/>
      <sheetName val="Ten da dat__x0003_??????????"/>
      <sheetName val="_x0000__x0000__x0000__x0000__x0000__x0000__x0000__x0001__x0000_??_x0000__x0000__x0000__x0000__x0000__x0000__x0000__x0000__x0000__x0000__x0000__x0000__x0000__x0000_??_x0000__x0000_?_x0000_"/>
      <sheetName val="Bang KT"/>
      <sheetName val="DS T.bi"/>
      <sheetName val="CPK"/>
      <sheetName val="D.lg Lao &amp; 2_x0000__x0000_"/>
      <sheetName val="D.lg Lao &amp; 2??"/>
      <sheetName val="D.lg Lao &amp; 2"/>
      <sheetName val="D.lg Lao &amp; 2__"/>
      <sheetName val="D.lg Lao &amp; 2_x0000__x0000_€"/>
      <sheetName val="D.lg Lao &amp; 2??€"/>
      <sheetName val="D.lg Lao &amp; 2__€"/>
      <sheetName val="Ten da dat?_x0003_???????????????7???"/>
      <sheetName val="Khoi luong"/>
      <sheetName val="Chiet tinh dz22"/>
      <sheetName val="Ten da dat_x0000_̃_x0007__x0000_%_x0000__x0000__x0000__x0000__x0000__x0000__x0000_̃̃_xffff__xffff_̃̃̃̃̃"/>
      <sheetName val="Ten da dat__x0003________________7___"/>
      <sheetName val="f?f?f?f?f?f?f?f?f?f?f?f?f?f?f?f"/>
      <sheetName val="f_f_f_f_f_f_f_f_f_f_f_f_f_f_f_f"/>
      <sheetName val="D_lg_Thang_Mo"/>
      <sheetName val="CT_Thang_Mo"/>
      <sheetName val="D_lg_Phu_Lung"/>
      <sheetName val="CT__PL"/>
      <sheetName val="D_lg_Lao_&amp;_chai"/>
      <sheetName val="CT__Lao_&amp;_chai"/>
      <sheetName val="Gia_thau_TM"/>
      <sheetName val="TH_chao_thau_(2)"/>
      <sheetName val="KHTC_"/>
      <sheetName val="Tien_do"/>
      <sheetName val="Nguon_goc_VT"/>
      <sheetName val="TH_chao_thau"/>
      <sheetName val="Ten_da_dat"/>
      <sheetName val="gia_VT"/>
      <sheetName val="Ap_Don"/>
      <sheetName val="Ap_Gia_Be"/>
      <sheetName val="Áp_Xom_Moi"/>
      <sheetName val="Ap_Trang_Lam"/>
      <sheetName val="Ap_Trung_Hoa"/>
      <sheetName val="Ap_Lao_Tao_Trung"/>
      <sheetName val="Ten_da_dat材™本™柀™果™栰™栌™梠™桼™検™楠"/>
      <sheetName val="K懼TC_"/>
      <sheetName val="2_KLDT"/>
      <sheetName val="0_BTH_CHNG"/>
      <sheetName val="3_THVT"/>
      <sheetName val="4_PTVT"/>
      <sheetName val="DANH_MUC"/>
      <sheetName val="5_BANG_KHOI_LUONG"/>
      <sheetName val="MTO_REV_2(ARMOR)"/>
      <sheetName val="Ten_da_dat材本柀果栰栌梠桼検楠"/>
      <sheetName val="D_lg_Thang_Mo1"/>
      <sheetName val="CT_Thang_Mo1"/>
      <sheetName val="D_lg_Phu_Lung1"/>
      <sheetName val="CT__PL1"/>
      <sheetName val="D_lg_Lao_&amp;_chai1"/>
      <sheetName val="CT__Lao_&amp;_chai1"/>
      <sheetName val="Gia_thau_TM1"/>
      <sheetName val="TH_chao_thau_(2)1"/>
      <sheetName val="KHTC_1"/>
      <sheetName val="Tien_do1"/>
      <sheetName val="Nguon_goc_VT1"/>
      <sheetName val="TH_chao_thau1"/>
      <sheetName val="Ten_da_dat1"/>
      <sheetName val="gia_VT1"/>
      <sheetName val="Ap_Don1"/>
      <sheetName val="Ap_Gia_Be1"/>
      <sheetName val="Áp_Xom_Moi1"/>
      <sheetName val="Ap_Trang_Lam1"/>
      <sheetName val="Ap_Trung_Hoa1"/>
      <sheetName val="Ap_Lao_Tao_Trung1"/>
      <sheetName val="K懼TC_1"/>
      <sheetName val="2_KLDT1"/>
      <sheetName val="0_BTH_CHNG1"/>
      <sheetName val="3_THVT1"/>
      <sheetName val="4_PTVT1"/>
      <sheetName val="DANH_MUC1"/>
      <sheetName val="5_BANG_KHOI_LUONG1"/>
      <sheetName val="MTO_REV_2(ARMOR)1"/>
      <sheetName val="Ten da dat__x0003_材本柀果栰栌梠桼䤜楠"/>
      <sheetName val="Ten da dat_f㆘f㇀f㇨f㈐f㈸fゐf㋰f㌘f㍀f㍨"/>
      <sheetName val="QUY1"/>
      <sheetName val="QUY2"/>
      <sheetName val="QUY3"/>
      <sheetName val="QUY4"/>
      <sheetName val="Nam"/>
      <sheetName val="2011"/>
      <sheetName val="Q.1"/>
      <sheetName val="Q.2"/>
      <sheetName val="th.7ch. nhu"/>
      <sheetName val="Ten_da_dat??????????"/>
      <sheetName val="Ten_da_dat???????????????????"/>
      <sheetName val="Ten_da_dat__________"/>
      <sheetName val="Ten_da_dat___________________"/>
      <sheetName val="Ten da dat????????̃̃̃̃Ϩ?㣤e狈秌_x0015_?О"/>
      <sheetName val="???????_x0001_???????????????????????"/>
      <sheetName val="瑥㌳_x0007_匀"/>
      <sheetName val="桓敥㍴ܴ_x0000_桓敥㍴ܵ_x0000_桓敥㍴"/>
      <sheetName val="ܵ_x0000_桓敥㍴ܶ_x0000_桓敥㍴ܷ"/>
      <sheetName val="ܸ_x0000_桓敥㍴ܹ"/>
      <sheetName val="㤳_x0007_匀敨瑥〴_x0007_匀敨瑥ㄴ_x0007_匀敨瑥"/>
      <sheetName val="瑥ㄴ_x0007_匀敨瑥㈴_x0007_匀敨瑥㌴_x0007_匀"/>
      <sheetName val="桓敥㑴ܳ_x0000_桓敥㑴ܴ_x0000_桓"/>
      <sheetName val="瑥㘴_x0007_匀敨"/>
      <sheetName val="敨瑥㜴_x0007_匀敨瑥"/>
      <sheetName val="敨瑥㠴_x0007_匀敨瑥㤴_x0007_匀敨瑥"/>
      <sheetName val="ܹ_x0000_桓敥㕴Ȱ_x0000_䍎_x0002_嘀ь_x0000_"/>
      <sheetName val="Ƀ_x0000_䱖_x0004_吀䑈є_x0000_䡔呑"/>
      <sheetName val="桓敥㍴ܷ_x0000_桓敥㍴ܸ_x0000_桓敥㍴"/>
      <sheetName val="㑴ܴ_x0000_桓敥㑴ܵ_x0000_桓敥㑴ܶ_x0000_桓敥㑴"/>
      <sheetName val="PRO.OT1"/>
      <sheetName val="gia vt,nc,may"/>
      <sheetName val="桓敥㍴ܴ"/>
      <sheetName val="ܵ"/>
      <sheetName val="ܸ"/>
      <sheetName val="桓敥㑴ܳ"/>
      <sheetName val="ܹ"/>
      <sheetName val="桓敥㍴ܷ"/>
      <sheetName val="㑴ܴ"/>
      <sheetName val="Ten da dat_x0000__x0003_材_x0019_本柀果栰栌梠桼検楠"/>
      <sheetName val="Cheet5"/>
      <sheetName val="???/???????????????????????????"/>
      <sheetName val="Ten da dat?_x0003_材_x0019_本柀果栰栌梠桼検楠"/>
      <sheetName val="Ten da dat__x0003_材_x0019_本柀果栰栌梠桼検楠"/>
      <sheetName val="Khai toan XD"/>
      <sheetName val="Ten da dat_x0000_f?f?f?f?f?f?f?f?f?f?"/>
      <sheetName val="K?TC_"/>
      <sheetName val="K?TC_1"/>
      <sheetName val="Ten da dat?f?f?f?f?f?f?f?f?f?f?"/>
      <sheetName val="gvl"/>
      <sheetName val="THKP"/>
      <sheetName val="DTXL"/>
      <sheetName val="PTKL"/>
      <sheetName val="KL"/>
      <sheetName val="BK"/>
      <sheetName val="BKL BV"/>
      <sheetName val="QD-437"/>
      <sheetName val="DG_Binh Duong"/>
      <sheetName val="89"/>
      <sheetName val="Ten da dat_x0000__x0000__x0000__x0000__x0000__x0000_쨁ￊ_xdba0_x_x0000__x0000__x0000__x0000__x0000__x0000__x0000__x0000__x0000__x0000__x0000_"/>
      <sheetName val="Ten da dat??????쨁ￊ_xdba0_x???????????"/>
      <sheetName val="桓敥㍴ܴ?桓敥㍴ܵ?桓敥㍴"/>
      <sheetName val="ܵ?桓敥㍴ܶ?桓敥㍴ܷ"/>
      <sheetName val="桓敥㍴ܷ?桓敥㍴ܸ?桓敥㍴"/>
      <sheetName val="ܸ?桓敥㍴ܹ"/>
      <sheetName val="桓敥㑴ܳ?桓敥㑴ܴ?桓"/>
      <sheetName val="㑴ܴ?桓敥㑴ܵ?桓敥㑴ܶ?桓敥㑴"/>
      <sheetName val="ܹ?桓敥㕴Ȱ?䍎_x0002_嘀ь?"/>
      <sheetName val="Ƀ?䱖_x0004_吀䑈є?䡔呑"/>
      <sheetName val="Ten da dat_x0000__x0000__x0000__x0000__x0000__x0000__x0000_쀀_x0000_쀀_x0009__x0000__x0000__x0000__x0000__x0000__x0000__x0000__x0000__x0000__x0000_"/>
      <sheetName val="Ten da dat______쨁ￊ_xdba0_x___________"/>
      <sheetName val="桓敥㍴ܴ_桓敥㍴ܵ_桓敥㍴"/>
      <sheetName val="ܵ_桓敥㍴ܶ_桓敥㍴ܷ"/>
      <sheetName val="桓敥㍴ܷ_桓敥㍴ܸ_桓敥㍴"/>
      <sheetName val="ܸ_桓敥㍴ܹ"/>
      <sheetName val="桓敥㑴ܳ_桓敥㑴ܴ_桓"/>
      <sheetName val="㑴ܴ_桓敥㑴ܵ_桓敥㑴ܶ_桓敥㑴"/>
      <sheetName val="ܹ_桓敥㕴Ȱ_䍎_x0002_嘀ь_"/>
      <sheetName val="Ƀ_䱖_x0004_吀䑈є_䡔呑"/>
      <sheetName val="Ten da dat_x0000__x0000__x0000__x0000__x0000__x0000_頁㻈䞜Ë_x0000__x0000__x0000__x0000__x0000__x0000__x0000__x0000__x0000__x0000__x0000_"/>
      <sheetName val="Ten da dat_x0000__x0000__x0000__x0000__x0000__x0000__x0001__x0000_䞜Ë_x0000__x0000__x0000__x0000__x0000__x0000__x0000__x0000__x0000__x0000__x0000_"/>
      <sheetName val="Ten da dat_x0000__x0000_ _x0000_d_x0000_a_x0000_t_x0000__x0000__x0000__x0000__x0000__x0000__x0000__x0000__x0000__x0000__x0000__x0000_"/>
      <sheetName val="Ten da dat_x0000__x0000__x0000__x0000__x0000__x0000_阁㻈䞜Ë_x0000__x0000__x0000__x0000__x0000__x0000__x0000__x0000__x0000__x0000__x0000_"/>
      <sheetName val="Ten da dat_x0000__x0000_湰_x0000__x0000_殸_x0000__x0000_溨_x0000__x0000_滠_x0000__x0000_漀_x0000_"/>
      <sheetName val="Ten da dat???????쀀?쀀_x0009_??????????"/>
      <sheetName val="Ten da dat??????頁㻈䞜Ë???????????"/>
      <sheetName val="Ƀ"/>
      <sheetName val="Ten da dat________̃̃̃̃Ϩ_㣤e狈秌_x0015__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TH"/>
      <sheetName val="Chia T1"/>
      <sheetName val="Chia T2"/>
      <sheetName val="Chia T3"/>
      <sheetName val="TH11"/>
      <sheetName val="TH T11"/>
      <sheetName val="TH T1"/>
      <sheetName val="XL4Test5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TAI"/>
      <sheetName val="BANLE"/>
      <sheetName val="t.kho"/>
      <sheetName val="CLB"/>
      <sheetName val="phong"/>
      <sheetName val="hoat"/>
      <sheetName val="tong BH"/>
      <sheetName val="nhapkho"/>
      <sheetName val="Q1-02"/>
      <sheetName val="Q2-02"/>
      <sheetName val="Q3-02"/>
      <sheetName val="C45"/>
      <sheetName val="C47A"/>
      <sheetName val="C47B"/>
      <sheetName val="C46"/>
      <sheetName val="DsachYT"/>
      <sheetName val="00"/>
      <sheetName val="Bhxhoi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Outlets"/>
      <sheetName val="PGs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T6"/>
      <sheetName val="Mau"/>
      <sheetName val="KH LDTL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LUONG CHO HUU"/>
      <sheetName val="thu BHXH,YT"/>
      <sheetName val="Phan bo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SILICAT_x0003_"/>
      <sheetName val="1-12"/>
      <sheetName val="SP-KH"/>
      <sheetName val="Xuatkho"/>
      <sheetName val="PT"/>
      <sheetName val="TKP"/>
      <sheetName val="TH QT"/>
      <sheetName val="KE QT"/>
      <sheetName val="MTL$-INTER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TH VL, NC, DDHT Thanhphuoc"/>
      <sheetName val="Summary"/>
      <sheetName val="Design &amp; Applications"/>
      <sheetName val="Building Summary"/>
      <sheetName val="Building"/>
      <sheetName val="External Works"/>
      <sheetName val="??-BLDG"/>
      <sheetName val="Pivot(Silica|e)"/>
      <sheetName val="_x0000__x0000__x0000__x0000__x0000__x0000_"/>
      <sheetName val="ROCK WO_x0003__x0000_"/>
      <sheetName val="Chiet tinh dz22"/>
      <sheetName val="Macro1"/>
      <sheetName val="Macro2"/>
      <sheetName val="Macro3"/>
      <sheetName val="vi_du_n"/>
      <sheetName val="vi_du"/>
      <sheetName val="Bieu 2"/>
      <sheetName val="biªu 3"/>
      <sheetName val="bieu1 CTy"/>
      <sheetName val="b2 cty"/>
      <sheetName val="b 3 cty"/>
      <sheetName val="bieu 7"/>
      <sheetName val="bieu 9"/>
      <sheetName val="b14"/>
      <sheetName val="Sheet12"/>
      <sheetName val="Dieu chinh"/>
      <sheetName val="So -03"/>
      <sheetName val="SoLD"/>
      <sheetName val="So-02"/>
      <sheetName val="INSUL"/>
      <sheetName val="Chart2"/>
      <sheetName val="Chart1"/>
      <sheetName val="th«ng tri chuÈn xe"/>
      <sheetName val="vat tu 2001 cuoi nam"/>
      <sheetName val="bang phan bo VL xuat"/>
      <sheetName val="vat tu 2001"/>
      <sheetName val="qt vt­ xe"/>
      <sheetName val="táng QT 245 (14Xe("/>
      <sheetName val="Xe mua ngoµi"/>
      <sheetName val="B¸o c¸o HQ chi tiªu n¨m 2000"/>
      <sheetName val="Piwot(Silicate)"/>
      <sheetName val="gVL"/>
      <sheetName val="Gia vat tu"/>
      <sheetName val="thong tin cty"/>
      <sheetName val="TK-in"/>
      <sheetName val="TKTH"/>
      <sheetName val="BR"/>
      <sheetName val="MV"/>
      <sheetName val="mvtt"/>
      <sheetName val="HDKT"/>
      <sheetName val="Linh tinh"/>
      <sheetName val="nk"/>
      <sheetName val="N"/>
      <sheetName val="X"/>
      <sheetName val="TH T19"/>
      <sheetName val="뜃맟뭁돽띿맟?-BLDG"/>
      <sheetName val="CAT_5"/>
      <sheetName val="현장관리비"/>
      <sheetName val="실행내역"/>
      <sheetName val="#REF"/>
      <sheetName val="적용환율"/>
      <sheetName val="合成単価作成表-BLDG"/>
      <sheetName val="Pivot(RckWool)"/>
      <sheetName val="Pi6ot(Urethan)"/>
      <sheetName val="S¶_x001d_et2"/>
      <sheetName val="báo cáo thang11 m?i"/>
      <sheetName val="???????-BLDG"/>
      <sheetName val="tong l²_x0000__x0000_ ban"/>
      <sheetName val="DU TRU LUONG 06 TH@NG"/>
      <sheetName val="AN CA DH 10"/>
      <sheetName val="TAM UNG LNC TH 08"/>
      <sheetName val="Leong thoi gian th 10"/>
      <sheetName val="Luong thoa gian th 11"/>
      <sheetName val="at lns th 10"/>
      <sheetName val="tam ung DNS th 11"/>
      <sheetName val="XL4Test4"/>
      <sheetName val="KLHT"/>
      <sheetName val="Sheev6"/>
      <sheetName val="Nhap fon gia VL dia phuong"/>
      <sheetName val="Pivot(_x0007_lass Wool)"/>
      <sheetName val="bcôhang"/>
      <sheetName val="RDP013"/>
      <sheetName val="TH_x0001_NG2"/>
      <sheetName val="__-BLDG"/>
      <sheetName val="뜃맟뭁돽띿맟_-BLDG"/>
      <sheetName val="báo cáo thang11 m_i"/>
      <sheetName val="_______-BLDG"/>
      <sheetName val="tong l²"/>
      <sheetName val="SILICCTE"/>
      <sheetName val="Giai trinh"/>
      <sheetName val="EQUIPMENT -2"/>
      <sheetName val="전차선로 물량표"/>
      <sheetName val="PBS"/>
      <sheetName val="간접비내역-1"/>
      <sheetName val="Basic"/>
      <sheetName val="DESIGN CRITERIA"/>
      <sheetName val="용기"/>
      <sheetName val="Sheed4"/>
      <sheetName val="hoat_x0000_࣭_x0000__x0000__x0000__x0000__x0000__x0000__x0000__x0000__x0009__x0000_᭬࣫_x0000__x0004__x0000__x0000__x0000__x0000__x0000__x0000_ᑜ࣭_x0000__x0000__x0000_"/>
      <sheetName val="Luong moÿÿngay cong khao sat"/>
      <sheetName val="_x0010_ivot(Glass Wool)"/>
      <sheetName val="She%t1"/>
      <sheetName val="XL4Pop`y"/>
      <sheetName val="Chitieu-dam c!c loai"/>
      <sheetName val="@Gdg"/>
      <sheetName val="CocKJ1m"/>
      <sheetName val="Q2-00"/>
      <sheetName val="PNT-QUOT-#3"/>
      <sheetName val="COAT&amp;WRAP-QIOT-#3"/>
      <sheetName val="NEW-PANEL"/>
      <sheetName val="Du_lieu"/>
      <sheetName val="DG"/>
      <sheetName val="CT Thang Mo"/>
      <sheetName val="CT  PL"/>
      <sheetName val="Chi tiet"/>
      <sheetName val="MTO REV.2(ARMOR)"/>
      <sheetName val="\uong mot ngay cong xay lap"/>
      <sheetName val="Luong mot ngay conw0khao sat"/>
      <sheetName val="thu BHXH&lt;YT"/>
      <sheetName val="TT_10KV"/>
      <sheetName val="ctTBA"/>
      <sheetName val="TH4_x0000__x0000__x0000__x0000__x0000__x0000__x0000__x0000__x0000__x0000__x0000_ℨʢ_x0000__x0004__x0000__x0000__x0000__x0000__x0000__x0000_崬ʢ_x0000__x0000__x0000__x0000__x0000_"/>
      <sheetName val="Tong hop QL4( - 3"/>
      <sheetName val="SN C£GNV"/>
      <sheetName val="PACK"/>
      <sheetName val="INV"/>
      <sheetName val="TK-XUAT"/>
      <sheetName val="TK-NHAP"/>
      <sheetName val="DT 1"/>
      <sheetName val="DT 2"/>
      <sheetName val="DT 3"/>
      <sheetName val="DM"/>
      <sheetName val="SP"/>
      <sheetName val="NPL"/>
      <sheetName val="TA²_x0000__x0000_NH"/>
      <sheetName val="공통가설"/>
      <sheetName val="MTO REV.0"/>
      <sheetName val="_x0000_TCTiet"/>
      <sheetName val="??????"/>
      <sheetName val="ROCK WO_x0003_?"/>
      <sheetName val="tong l²?? ban"/>
      <sheetName val=""/>
      <sheetName val="ROCK WO_x0003_"/>
      <sheetName val="_uong mot ngay cong xay lap"/>
      <sheetName val="100000P0"/>
      <sheetName val="RFP0_x0010_6"/>
      <sheetName val="RFP_x0010_07"/>
      <sheetName val="RFP_x0011_1(2)"/>
      <sheetName val="Q_x0012_-02"/>
      <sheetName val="Du toan chi Tiet coc_x0000_nuoc"/>
      <sheetName val="Nhap_x0000_don gia VL dia phuong"/>
      <sheetName val="Luong mot ngay Cong xay_x0000_lap"/>
      <sheetName val="DU TRU LUONG_x0000_06 THANG"/>
      <sheetName val="PP tinh Thue thu_x0000_nhap"/>
      <sheetName val="Luong TG thang _x0010_9"/>
      <sheetName val="QT LUONG NS_x0000_T 07"/>
      <sheetName val="TAM_x0000_UNG LUONG NS TH 10"/>
      <sheetName val="To*K hop"/>
      <sheetName val="_x0000__x0000__x0000__x0000__x0000__x0009__x0000_??_x0000__x0004__x0000__x0000__x0000__x0000__x0000__x0000_??_x0000__x0000__x0000__x0000__x0000__x0000__x0000__x0000_??_x0000__x0000_"/>
      <sheetName val="hoat?࣭????????_x0009_?᭬࣫?_x0004_??????ᑜ࣭???"/>
      <sheetName val="hoat?࣭?_x0009_᭬࣫?_x0004_?ᑜ࣭?ڬ࣫?"/>
      <sheetName val="Coc$0x40cm"/>
      <sheetName val="&quot;0ngay"/>
      <sheetName val="báo cák thang11 mới"/>
      <sheetName val="THANG'"/>
      <sheetName val="CN"/>
      <sheetName val="BCN"/>
      <sheetName val="Q TOAN"/>
      <sheetName val="NO MUA"/>
      <sheetName val="VO CHAI"/>
      <sheetName val="VC THU HOI"/>
      <sheetName val="?????_x0009_????_x0004_????????????????????"/>
      <sheetName val="hoat_x0000_?_x0000__x0009_??_x0000__x0004__x0000_??_x0000_??_x0000_"/>
      <sheetName val="hoat??????????_x0009_????_x0004_???????????"/>
      <sheetName val="ፌ?佄⁎䥇⁁䡃"/>
      <sheetName val="⁁䡃⁉䥔呅"/>
      <sheetName val="呅吠ь?䑄㔳_x0005_吀䅂㔳_x000c_吀⁈畱敹"/>
      <sheetName val="㔳_x000c_吀⁈畱敹瑴慯ծ?楢兡͔?䭔"/>
      <sheetName val="?楢兡͔?䭔ͥ?䅎э?啈䝎_x0003_䠀䥁_x0003_"/>
      <sheetName val="?啈䝎_x0003_䠀䥁_x0003_䰀䵁_x0008_䈀湡⁧楧"/>
      <sheetName val="ࡍ?慂杮朠慩_x000a_䠀乁⁇䥔久䈠佁_x000b_吀⁈"/>
      <sheetName val="䥔久䈠佁_x000b_吀⁈䡎偁"/>
      <sheetName val="⁈䡎偁吠乏_x0006_吀⁈"/>
      <sheetName val="?䡔䈠乁_x0005_䐀"/>
      <sheetName val="?敄㍣б?慊"/>
      <sheetName val="䨀湡в?慊㍮"/>
      <sheetName val="湡г?慊㑮_x0004_"/>
      <sheetName val="д?慊㙮_x0004_䨀"/>
      <sheetName val="?慊㝮_x0004_䨀湡"/>
      <sheetName val="慊㡮_x0004_䨀湡Թ"/>
      <sheetName val="㥮_x0005_䨀湡〱_x0005_䨀"/>
      <sheetName val="_x0005_䨀湡ㄱ_x0005_䨀"/>
      <sheetName val="?慊ㅮԳ?慊"/>
      <sheetName val="䨀湡㐱_x0005_䨀湡"/>
      <sheetName val="慊ㅮԵ?慊ㅮ"/>
      <sheetName val="湡㘱_x0005_䨀湡㜱"/>
      <sheetName val="ㅮԷ?慊ㅮԸ"/>
      <sheetName val="㠱_x0005_䨀湡〲_x0005_"/>
      <sheetName val="԰?慊㉮Ա?"/>
      <sheetName val="_x0005_䨀湡㈲_x0005_䨀"/>
      <sheetName val="?慊㉮Գ?慊㉮Դ"/>
      <sheetName val="湡㐲_x0005_䨀湡㔲_x0005_"/>
      <sheetName val="㔲_x0005_䨀"/>
      <sheetName val="hoat???_x0009_???_x0004_???????"/>
      <sheetName val="[I"/>
      <sheetName val="Phan tich don ႀ￸a chi tiet"/>
      <sheetName val="????"/>
      <sheetName val="báo cák thang11 m?i"/>
      <sheetName val="???????"/>
      <sheetName val="?????"/>
      <sheetName val="??????_x0005_???_x000c_????"/>
      <sheetName val="?_x000c_?????????????"/>
      <sheetName val="?????????????_x0003_??_x0003_"/>
      <sheetName val="???_x0003_??_x0003_??_x0008_????"/>
      <sheetName val="??????_x000a_???????_x000b_??"/>
      <sheetName val="????_x000b_????"/>
      <sheetName val="?????_x0004_"/>
      <sheetName val="????????"/>
      <sheetName val="?_x0005_?"/>
      <sheetName val="_x0009_???_x0004_???????"/>
      <sheetName val="TK"/>
      <sheetName val="BRCT"/>
      <sheetName val="SDHD"/>
      <sheetName val="SDHD QUY"/>
      <sheetName val="GTGT135"/>
      <sheetName val="BRCN135"/>
      <sheetName val="MV135"/>
      <sheetName val="SDHDCN"/>
      <sheetName val="SDHDCN quy"/>
      <sheetName val="NXT.CN03"/>
      <sheetName val="bl"/>
      <sheetName val="20000000"/>
      <sheetName val="ፌ_x0000_佄⁎䥇⁁䡃"/>
      <sheetName val="呅吠ь_x0000_䑄㔳_x0005_吀䅂㔳_x000c_吀⁈畱敹"/>
      <sheetName val="㔳_x000c_吀⁈畱敹瑴慯ծ_x0000_楢兡͔_x0000_䭔"/>
      <sheetName val="_x0000_楢兡͔_x0000_䭔ͥ_x0000_䅎э_x0000_啈䝎_x0003_䠀䥁_x0003_"/>
      <sheetName val="_x0000_啈䝎_x0003_䠀䥁_x0003_䰀䵁_x0008_䈀湡⁧楧"/>
      <sheetName val="ࡍ_x0000_慂杮朠慩_x000a_䠀乁⁇䥔久䈠佁_x000b_吀⁈"/>
      <sheetName val="_x0000_䡔䈠乁_x0005_䐀"/>
      <sheetName val="_x0000_敄㍣б_x0000_慊"/>
      <sheetName val="䨀湡в_x0000_慊㍮"/>
      <sheetName val="湡г_x0000_慊㑮_x0004_"/>
      <sheetName val="д_x0000_慊㙮_x0004_䨀"/>
      <sheetName val="_x0000_慊㝮_x0004_䨀湡"/>
      <sheetName val="_x0000_慊ㅮԳ_x0000_慊"/>
      <sheetName val="慊ㅮԵ_x0000_慊ㅮ"/>
      <sheetName val="ㅮԷ_x0000_慊ㅮԸ"/>
      <sheetName val="԰_x0000_慊㉮Ա_x0000_"/>
      <sheetName val="_x0000_慊㉮Գ_x0000_慊㉮Դ"/>
      <sheetName val="[INSUL.XLSɝROCK WOOL"/>
      <sheetName val="ctdg"/>
      <sheetName val="Pivnt(RockWool)"/>
      <sheetName val="@ivot(Form Glass)"/>
      <sheetName val="Pivot(Gl!ss Wool)"/>
      <sheetName val="ROCK WOKL"/>
      <sheetName val="He co"/>
      <sheetName val="Bhitieu-dam cac loai"/>
      <sheetName val="呅吠ь"/>
      <sheetName val="㔳_x000c_吀⁈畱敹瑴慯ծ"/>
      <sheetName val="䨀湡в"/>
      <sheetName val="湡г"/>
      <sheetName val="д"/>
      <sheetName val="慊ㅮԵ"/>
      <sheetName val="ㅮԷ"/>
      <sheetName val="BCDTK"/>
      <sheetName val="soktmay"/>
      <sheetName val="_x0010_iwot(Silicate)"/>
      <sheetName val="THVT"/>
      <sheetName val="PTDM"/>
      <sheetName val="THPT&gt;5"/>
      <sheetName val="dongia (2)"/>
      <sheetName val="LKVL-CK-HT-GD1"/>
      <sheetName val="giathanh1"/>
      <sheetName val="lam-moi"/>
      <sheetName val="TONG HOP VL-NC"/>
      <sheetName val="thao-go"/>
      <sheetName val="THPDMoi  (2)"/>
      <sheetName val="gtrinh"/>
      <sheetName val="phuluc1"/>
      <sheetName val="chitiet"/>
      <sheetName val="TONGKE3p "/>
      <sheetName val="DONGIA"/>
      <sheetName val="DON GIA"/>
      <sheetName val="TONGKE-HT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 thoat nuog nc"/>
      <sheetName val="적용률"/>
      <sheetName val="POWER"/>
      <sheetName val="LABTOTAL"/>
      <sheetName val="견적조건"/>
      <sheetName val="BQ_Equip_Pipe"/>
      <sheetName val="BLR-S"/>
      <sheetName val="truy_x0000_thu"/>
      <sheetName val="hoat_x0000_࣭_x0000__x0000__x0000__x0000__x0000__x0000__x0000__x0000_ _x0000_᭬࣫_x0000__x0004__x0000__x0000__x0000__x0000__x0000__x0000_ᑜ࣭_x0000__x0000__x0000_"/>
      <sheetName val="PTDGDT"/>
      <sheetName val="T.Tinh"/>
      <sheetName val="hoat?࣭???????? ?᭬࣫?_x0004_??????ᑜ࣭???"/>
      <sheetName val="hoat?࣭? ᭬࣫?_x0004_?ᑜ࣭?ڬ࣫?"/>
      <sheetName val="_x0000__x0000__x0000__x0000__x0000_ _x0000_??_x0000__x0004__x0000__x0000__x0000__x0000__x0000__x0000_??_x0000__x0000__x0000__x0000__x0000__x0000__x0000__x0000_??_x0000__x0000_"/>
      <sheetName val="hoat_x0000_࣭_x0000__x0009_᭬࣫_x0000__x0004__x0000_ᑜ࣭_x0000_ڬ࣫_x0000_"/>
      <sheetName val="????? ????_x0004_????????????????????"/>
      <sheetName val="hoat_x0000_?_x0000_ ??_x0000__x0004__x0000_??_x0000_??_x0000_"/>
      <sheetName val="Q_x0013_-02"/>
      <sheetName val="ࡍ?慂杮朠慩_x000d_䠀乁⁇䥔久䈠佁_x000b_吀⁈"/>
      <sheetName val="??????_x000d_???????_x000b_??"/>
      <sheetName val="?????_x0006_??"/>
      <sheetName val="????_x0005_?"/>
      <sheetName val="????_x0004_?"/>
      <sheetName val="???_x0004_??"/>
      <sheetName val="??_x0004_???"/>
      <sheetName val="?_x0005_???_x0005_?"/>
      <sheetName val="_x0005_???_x0005_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/>
      <sheetData sheetId="227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 refreshError="1"/>
      <sheetData sheetId="280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/>
      <sheetData sheetId="371"/>
      <sheetData sheetId="372" refreshError="1"/>
      <sheetData sheetId="373" refreshError="1"/>
      <sheetData sheetId="374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 refreshError="1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/>
      <sheetData sheetId="521"/>
      <sheetData sheetId="522"/>
      <sheetData sheetId="523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D"/>
      <sheetName val="ND"/>
      <sheetName val="CONG"/>
      <sheetName val="DGCT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Sheet2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1"/>
      <sheetName val="Dong Dau"/>
      <sheetName val="Dong Dau (2)"/>
      <sheetName val="Sau dong"/>
      <sheetName val="Ma xa"/>
      <sheetName val="My dinh"/>
      <sheetName val="Tong cong"/>
      <sheetName val="Sheet5"/>
      <sheetName val="Chart2"/>
      <sheetName val="Chart1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TH"/>
      <sheetName val="Sheet6"/>
      <sheetName val="Sheet7"/>
      <sheetName val="Sheet8"/>
      <sheetName val="Sheet9"/>
      <sheetName val="Sheet10"/>
      <sheetName val="Sheet11"/>
      <sheetName val="XXXXXXXX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116(300)"/>
      <sheetName val="116(200)"/>
      <sheetName val="116(150)"/>
      <sheetName val="VL"/>
      <sheetName val="CTXD"/>
      <sheetName val=".."/>
      <sheetName val="CTDN"/>
      <sheetName val="san vuon"/>
      <sheetName val="khu phu tro"/>
      <sheetName val="KH 2003 (moi max)"/>
      <sheetName val="dutoan1"/>
      <sheetName val="Anhtoan"/>
      <sheetName val="dutoan2"/>
      <sheetName val="vat tu"/>
      <sheetName val="Tong hop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KH12"/>
      <sheetName val="CN12"/>
      <sheetName val="HD12"/>
      <sheetName val="KH1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9"/>
      <sheetName val="10"/>
      <sheetName val="THCT"/>
      <sheetName val="cap cho cac DT"/>
      <sheetName val="Ung - hoan"/>
      <sheetName val="CP may"/>
      <sheetName val="SS"/>
      <sheetName val="NVL"/>
      <sheetName val="Caodo"/>
      <sheetName val="Dat"/>
      <sheetName val="KL-CTTK"/>
      <sheetName val="BTH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M"/>
      <sheetName val="KHOANMUC"/>
      <sheetName val="CPQL"/>
      <sheetName val="SANLUONG"/>
      <sheetName val="SSCP-SL"/>
      <sheetName val="KQKD"/>
      <sheetName val="CDSL (2)"/>
      <sheetName val="00000001"/>
      <sheetName val="00000002"/>
      <sheetName val="00000003"/>
      <sheetName val="00000004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T xa"/>
      <sheetName val="TLGC"/>
      <sheetName val="BL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CHIT"/>
      <sheetName val="THXH"/>
      <sheetName val="BHXH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HTSD6LD"/>
      <sheetName val="HTSDDNN"/>
      <sheetName val="HTSDKT"/>
      <sheetName val="BD"/>
      <sheetName val="HTNT"/>
      <sheetName val="CHART"/>
      <sheetName val="HTDT"/>
      <sheetName val="HTSDD"/>
      <sheetName val="TH du toan "/>
      <sheetName val="Du toan "/>
      <sheetName val="C.Tinh"/>
      <sheetName val="TK_cap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Phu luc HD"/>
      <sheetName val="Gia du thau"/>
      <sheetName val="PTDG"/>
      <sheetName val="Ca xe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TS䁌"/>
      <sheetName val="Tong Thu"/>
      <sheetName val="Tong Chi"/>
      <sheetName val="Truong hoc"/>
      <sheetName val="Cty CP"/>
      <sheetName val="G.thau 3B"/>
      <sheetName val="T.Hop Thu-chi"/>
      <sheetName val="phan tich DG"/>
      <sheetName val="gia vat lieu"/>
      <sheetName val="gia xe may"/>
      <sheetName val="gia nhan cong"/>
      <sheetName val="Quyet toan"/>
      <sheetName val="Thu hoi"/>
      <sheetName val="Lai vay"/>
      <sheetName val="Tien vay"/>
      <sheetName val="Cong no"/>
      <sheetName val="Cop pha"/>
      <sheetName val="2000000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lvl"/>
      <sheetName val="Chenh lech"/>
      <sheetName val="Kinh phí"/>
      <sheetName val="cong Q2"/>
      <sheetName val="T.U luong Q1"/>
      <sheetName val="T.U luong Q2"/>
      <sheetName val="T.U luong Q3"/>
      <sheetName val="sent to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THDT"/>
      <sheetName val="NRC"/>
    </sheetNames>
    <definedNames>
      <definedName name="DataFilter"/>
      <definedName name="DataSort"/>
      <definedName name="GoBa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NEL 南區焚化爐"/>
      <sheetName val="NEW-PANEL"/>
      <sheetName val="MV-PANEL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8"/>
      <sheetName val="T7"/>
      <sheetName val="Kh48"/>
      <sheetName val="Ht 48"/>
      <sheetName val="Ht128"/>
      <sheetName val="ht12"/>
      <sheetName val="Kh 12"/>
      <sheetName val="ht 20-10"/>
      <sheetName val="kh20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q2"/>
      <sheetName val="q3"/>
      <sheetName val="Sheet11"/>
      <sheetName val="Sheet12"/>
      <sheetName val="Sheet13"/>
      <sheetName val="Sheet14"/>
      <sheetName val="Sheet15"/>
      <sheetName val="Sheet16"/>
      <sheetName val="00000000"/>
      <sheetName val="NEW-PANEL"/>
      <sheetName val="KE PHI"/>
      <sheetName val="KE THUE"/>
      <sheetName val="KE CHI PHI"/>
      <sheetName val="TINH GIA THANH"/>
      <sheetName val="TONG HOP KHAU HAO"/>
      <sheetName val="TONG HOP CHI PHI"/>
      <sheetName val="DA SAN XUAT TRONG THANG"/>
      <sheetName val="THANH TOAN TIEN UNG"/>
      <sheetName val="KHAU HAO DAY CHUYEN DA"/>
      <sheetName val="dq"/>
      <sheetName val="TH"/>
      <sheetName val="bang chuan"/>
      <sheetName val="bien &lt;200 m2"/>
      <sheetName val="&lt;200"/>
      <sheetName val="bang chuan (2)"/>
      <sheetName val="thue (chinh thuc)"/>
      <sheetName val="thue"/>
      <sheetName val="thue (2)"/>
      <sheetName val="bang doi chieu"/>
      <sheetName val="10000000"/>
      <sheetName val="20000000"/>
      <sheetName val="30000000"/>
      <sheetName val="40000000"/>
      <sheetName val="50000000"/>
      <sheetName val="60000000"/>
      <sheetName val="Chart1"/>
      <sheetName val="Phantich"/>
      <sheetName val="Toan_DA"/>
      <sheetName val="2004"/>
      <sheetName val="2005"/>
      <sheetName val="XL4Test5"/>
      <sheetName val="KHNH T3-T10"/>
      <sheetName val="KHNH T4-T10"/>
      <sheetName val="Sheet3"/>
      <sheetName val="XXXXXXXX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01-03"/>
      <sheetName val="Tonghop"/>
      <sheetName val="Sheet1"/>
      <sheetName val="Gia Ban"/>
      <sheetName val="GiaCK"/>
      <sheetName val="Gia DSRs"/>
      <sheetName val="Gia NTD"/>
      <sheetName val="GiaVon"/>
      <sheetName val="17_x0000__x0000__x0000__x0000__x0000__x0000__x0000__x0000__x0000__x0000__x0000_㏘ĳ_x0000__x0004__x0000__x0000__x0000__x0000__x0000__x0000_⣬ĳ_x0000__x0000__x0000__x0000__x0000__x0000_"/>
      <sheetName val="GioiThieu"/>
      <sheetName val="DanhMuc_SoDu"/>
      <sheetName val="Phat_Sinh"/>
      <sheetName val="SoTSCD"/>
      <sheetName val="So_KHQuiII"/>
      <sheetName val="PNT-QUOT-#3"/>
      <sheetName val="COAT&amp;WRAP-QIOT-#3"/>
      <sheetName val="THTRAO"/>
      <sheetName val="THNHA "/>
      <sheetName val="T-HOP"/>
      <sheetName val="BiaNgoai"/>
      <sheetName val="BiaTrong"/>
      <sheetName val="BK-C T"/>
      <sheetName val="TTTram"/>
      <sheetName val="17???????????㏘ĳ?_x0004_??????⣬ĳ??????"/>
      <sheetName val="Sheet2"/>
      <sheetName val="Sheet4"/>
      <sheetName val="Sheet5"/>
      <sheetName val="NTRE"/>
      <sheetName val="MGIAO"/>
      <sheetName val="Tieuhoc"/>
      <sheetName val="THCoso"/>
      <sheetName val="THPT"/>
      <sheetName val="GVien"/>
      <sheetName val="Thu NH T4-03"/>
      <sheetName val="thuBHYT"/>
      <sheetName val="THU NH T5-03"/>
      <sheetName val="THU NH T6-03"/>
      <sheetName val="THU NH T7-03"/>
      <sheetName val="THU NH T8-03"/>
      <sheetName val="THU NH T9-03"/>
      <sheetName val="THU TM T9-03"/>
      <sheetName val="THU NH T10 - 03"/>
      <sheetName val="Sheet10"/>
      <sheetName val="Outlets"/>
      <sheetName val="PGs"/>
      <sheetName val="Cover"/>
      <sheetName val="explain"/>
      <sheetName val="Tong hop"/>
      <sheetName val="kp chi tiet"/>
      <sheetName val="Vat lieu"/>
      <sheetName val="May"/>
      <sheetName val="KHOAN"/>
      <sheetName val="CAPVATU"/>
      <sheetName val="to trinh mua VT"/>
      <sheetName val="Denghi tam ung"/>
      <sheetName val="KTRVATU "/>
      <sheetName val="MAU GNHH"/>
      <sheetName val="T.toan1"/>
      <sheetName val="Data"/>
      <sheetName val="Bang quyet toan VT"/>
      <sheetName val="GIAVLIEU"/>
      <sheetName val="Summary (USD)"/>
      <sheetName val="Summary (VND)"/>
      <sheetName val="A"/>
      <sheetName val="B"/>
      <sheetName val="C"/>
      <sheetName val="D"/>
      <sheetName val="E"/>
      <sheetName val="F1"/>
      <sheetName val="F2"/>
      <sheetName val="G"/>
      <sheetName val="H"/>
      <sheetName val="3rd party"/>
      <sheetName val="interco "/>
      <sheetName val="17_x0000_㏘ĳ_x0000__x0004__x0000_⣬ĳ_x0000_㏸ĳ_x0000__x0015__x0000__x000e_[IBASE2.XLS]21"/>
      <sheetName val="CHITIET"/>
      <sheetName val="bang thong ke"/>
      <sheetName val="Q1-02"/>
      <sheetName val="Q2-02"/>
      <sheetName val="Q3-02"/>
      <sheetName val="Luong T2-06"/>
      <sheetName val="Thang3-06"/>
      <sheetName val="luong T1-06"/>
      <sheetName val="mau (2)"/>
      <sheetName val="T4-06"/>
      <sheetName val="T6-06"/>
      <sheetName val="T5-06"/>
      <sheetName val="Luong T hop T2+T1-2006"/>
      <sheetName val="luong T12"/>
      <sheetName val="17?㏘ĳ?_x0004_?⣬ĳ?㏸ĳ?_x0015_?_x000e_[IBASE2.XLS]21"/>
      <sheetName val="Vinh"/>
      <sheetName val="Hanh"/>
      <sheetName val="Chinh"/>
      <sheetName val="Triet"/>
      <sheetName val="Khac"/>
      <sheetName val="Hien"/>
      <sheetName val="Tong"/>
      <sheetName val="Thuchi "/>
      <sheetName val="Info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KL khu A"/>
      <sheetName val="T.H d ong"/>
      <sheetName val="Sheet7"/>
      <sheetName val="Sheet8"/>
      <sheetName val="Sheet9"/>
      <sheetName val="Sheet6"/>
      <sheetName val="??_x0000__x0000__x0000__x0000__x0000__x0000__x0000__x0000_??_x0000__x0000__x0013__x0000__x0000__x0000__x0000__x0000__x0000__x0000__x0000__x0000__x0000__x0000__x000e_[IBA"/>
      <sheetName val="Sheet2 (2)"/>
      <sheetName val="KHQT-00-01"/>
      <sheetName val="17___________㏘ĳ__x0004_______⣬ĳ______"/>
      <sheetName val="BIA"/>
      <sheetName val="TDT"/>
      <sheetName val="THT"/>
      <sheetName val="TH#"/>
      <sheetName val="T.LBD"/>
      <sheetName val="CL BD"/>
      <sheetName val="CVBD"/>
      <sheetName val="T.L Dien"/>
      <sheetName val="T.LSan"/>
      <sheetName val="CLSan"/>
      <sheetName val="CVSan"/>
      <sheetName val="T.LWC"/>
      <sheetName val="CLWC"/>
      <sheetName val="CVW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BD"/>
      <sheetName val="17_x0000_̃̃̃̃̃̃̃̃̃̃̃̃̃̃̃̃̃̃̃̃̃̃̃̃̃̃̃̃"/>
      <sheetName val="qui1-05"/>
      <sheetName val="qui 2-05"/>
      <sheetName val="qui 3-05"/>
      <sheetName val="T1-04"/>
      <sheetName val="T2-04 "/>
      <sheetName val="T3-04"/>
      <sheetName val="T4-04 "/>
      <sheetName val="T5-04  "/>
      <sheetName val="T6-04  "/>
      <sheetName val="QUY II"/>
      <sheetName val="QUY III"/>
      <sheetName val="QUY IV"/>
      <sheetName val="QUY I"/>
      <sheetName val="CA NAM 04"/>
      <sheetName val="XXXXXXX0"/>
      <sheetName val="MSVT"/>
      <sheetName val="SQ"/>
      <sheetName val="QNCN"/>
      <sheetName val="CNVQP"/>
      <sheetName val="thanh toan"/>
      <sheetName val="DMVT"/>
      <sheetName val="02-03"/>
      <sheetName val="03-03"/>
      <sheetName val="THCTVT"/>
      <sheetName val="VT-01"/>
      <sheetName val="NL-01"/>
      <sheetName val="VT-02"/>
      <sheetName val="NL-02"/>
      <sheetName val="VT-03"/>
      <sheetName val="NL-03"/>
      <sheetName val="VT-04"/>
      <sheetName val="NL-04"/>
      <sheetName val="__"/>
      <sheetName val="Rau"/>
      <sheetName val="CoNgam"/>
      <sheetName val="Thit"/>
      <sheetName val="mam"/>
      <sheetName val="dau"/>
      <sheetName val="gia vi"/>
      <sheetName val="mi chinh"/>
      <sheetName val="muoi"/>
      <sheetName val="Trung  vit"/>
      <sheetName val="TT - tien chi ha TT"/>
      <sheetName val="TTDN"/>
      <sheetName val="NEW_PANEL"/>
      <sheetName val="bcth 05-04"/>
      <sheetName val="bang thong k"/>
      <sheetName val="Ma phongban"/>
      <sheetName val="GVL"/>
      <sheetName val="IBASE2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 t="str">
            <v>96</v>
          </cell>
          <cell r="AM51">
            <v>1</v>
          </cell>
          <cell r="AN51">
            <v>11.69</v>
          </cell>
          <cell r="AO51">
            <v>12.2</v>
          </cell>
          <cell r="AP51">
            <v>32.700000000000003</v>
          </cell>
          <cell r="AQ51">
            <v>42.78</v>
          </cell>
          <cell r="AR51">
            <v>57.38</v>
          </cell>
          <cell r="AS51">
            <v>45.87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P103">
            <v>25.8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 refreshError="1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XL4Poppy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Apr1"/>
      <sheetName val="Apr2"/>
      <sheetName val="Apr3"/>
      <sheetName val="Apr4"/>
      <sheetName val="Apr5"/>
      <sheetName val="Apr7"/>
      <sheetName val="Apr8"/>
      <sheetName val="Apr9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________BLDG"/>
      <sheetName val="Q1-02"/>
      <sheetName val="Q2-02"/>
      <sheetName val="Q3-02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Bia "/>
      <sheetName val="Muc luc"/>
      <sheetName val="Thuyet minh PA1"/>
      <sheetName val="kl xaychan khay"/>
      <sheetName val="Tdoi t.truong"/>
      <sheetName val="BC DBKH T5"/>
      <sheetName val="BC DBKH T6"/>
      <sheetName val="BC DBKH T7"/>
      <sheetName val="XL4Test5"/>
      <sheetName val="2001"/>
      <sheetName val="2002"/>
      <sheetName val="????-BLDG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Outlets"/>
      <sheetName val="PGs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LUONG CHO HUU"/>
      <sheetName val="thu BHXH,YT"/>
      <sheetName val="Phan bo"/>
      <sheetName val="Luong T5-04"/>
      <sheetName val="THLK2"/>
      <sheetName val="Phan tich VT"/>
      <sheetName val="TKe VT"/>
      <sheetName val="Du tru Vat tu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??????-BLDG"/>
      <sheetName val="Ga"/>
      <sheetName val="Ca"/>
      <sheetName val="rau"/>
      <sheetName val="Thit"/>
      <sheetName val="Gia vi"/>
      <sheetName val="Gao"/>
      <sheetName val="Quyet toan1"/>
      <sheetName val="Quyet Toan2"/>
      <sheetName val="TH"/>
      <sheetName val="T.hopCPXD04"/>
      <sheetName val="T.hopCPXD04 (2)"/>
      <sheetName val="T.hopCPXDhoanthanh"/>
      <sheetName val="T.hopCPXDhoanthanh (2)"/>
      <sheetName val="HTcpXDQ1"/>
      <sheetName val="T.hop CPXDQ2"/>
      <sheetName val="CpQI"/>
      <sheetName val="CpT4"/>
      <sheetName val="CpT5"/>
      <sheetName val="CpT6"/>
      <sheetName val="CpT7"/>
      <sheetName val="CpT8"/>
      <sheetName val="Cpdc8t (2)"/>
      <sheetName val="Cpdc8t"/>
      <sheetName val="Cpdc8t (3)"/>
      <sheetName val="CpT9"/>
      <sheetName val="CpT10"/>
      <sheetName val="CpT11"/>
      <sheetName val="LK cp xdcb"/>
      <sheetName val="XDCB hoanthanh"/>
      <sheetName val="Sheet2 (3)"/>
      <sheetName val="Sheet3 (3)"/>
      <sheetName val="Sheet2 (4)"/>
      <sheetName val="Sheet3 (4)"/>
      <sheetName val=""/>
      <sheetName val="?¬’P‰¿ì¬?-BLDG"/>
      <sheetName val="?¬P¿ì¬?-BLDG"/>
      <sheetName val="?쒕?-BLDG"/>
      <sheetName val="?+Invoice!$DF$57?-BLDG"/>
      <sheetName val="BOQ FORM FOR INQÕIRY"/>
      <sheetName val="HUNG"/>
      <sheetName val="THO"/>
      <sheetName val="HOA"/>
      <sheetName val="TINH"/>
      <sheetName val="THONG"/>
      <sheetName val="XXXXXXX0"/>
      <sheetName val="XXXXXXX1"/>
      <sheetName val="Bang ngang"/>
      <sheetName val="Bang doc"/>
      <sheetName val="B cham cong"/>
      <sheetName val="Btt luong"/>
      <sheetName val="Chart1"/>
      <sheetName val="=??????-BLDG"/>
      <sheetName val="SC 231"/>
      <sheetName val="SC 410"/>
      <sheetName val="De nghi thue TNDN2004"/>
      <sheetName val="to trinh dieu chinh thue"/>
      <sheetName val="Bang ke xin thanh toan nam 2005"/>
      <sheetName val="Bang ke xin thanh toan "/>
      <sheetName val="MAu so 11 nam 2003"/>
      <sheetName val="dang ky tam tru can bo di CT"/>
      <sheetName val="Phieu xuat Vtu "/>
      <sheetName val="Phieu nhap Vtu "/>
      <sheetName val="Vat tu lan trai "/>
      <sheetName val="Vat T u can lam phieu T11+ 12"/>
      <sheetName val="Vat tu hung long "/>
      <sheetName val="Vat Tu Can Dung 2004"/>
      <sheetName val="xd. D.M tieu haoNL"/>
      <sheetName val="Du kien nop NS 2004 CV463"/>
      <sheetName val="mau 02ATNDN"/>
      <sheetName val="Nop tien vao NS"/>
      <sheetName val="QTSDhoa don M01"/>
      <sheetName val="BCSD Hdon Mau 26"/>
      <sheetName val="MAU SO 05"/>
      <sheetName val="MAU SO 04"/>
      <sheetName val="TH Mau 03"/>
      <sheetName val="MAU SO 03"/>
      <sheetName val="MAU SO 02"/>
      <sheetName val="Mau So 01"/>
      <sheetName val="Chi tiet SD may CT 2004"/>
      <sheetName val="Bang ke hoa don xin vay NH"/>
      <sheetName val="TK821"/>
      <sheetName val="TK 721"/>
      <sheetName val=" TK 711"/>
      <sheetName val="  TK 642"/>
      <sheetName val=" TK 627"/>
      <sheetName val="Su dung may "/>
      <sheetName val="TK 623"/>
      <sheetName val="Chi tiet ca may "/>
      <sheetName val="Chi tiet NC tung CT 04"/>
      <sheetName val=" TK 622"/>
      <sheetName val="TK 621"/>
      <sheetName val="TK 154 D,Dang sang 2005"/>
      <sheetName val="DT da bao cao thue "/>
      <sheetName val="Doanh thu 2004"/>
      <sheetName val="Chi tiet DT dieu chinh thue "/>
      <sheetName val="bang ke chi tiet CT"/>
      <sheetName val="Chi phi do dang"/>
      <sheetName val="Can doi chi phi CT"/>
      <sheetName val="Chi tiet 511"/>
      <sheetName val=" TK 511"/>
      <sheetName val="TK 411"/>
      <sheetName val="TK 421"/>
      <sheetName val="TK 342"/>
      <sheetName val="TK 338"/>
      <sheetName val=" TK 334"/>
      <sheetName val="TK 333"/>
      <sheetName val="Chi tiet 331"/>
      <sheetName val="TK 331"/>
      <sheetName val=" TK 311"/>
      <sheetName val=" TK 241"/>
      <sheetName val=" TK 214"/>
      <sheetName val="Thue Tai Chinh may suc "/>
      <sheetName val=" TK 211"/>
      <sheetName val="TK 212( May suc )"/>
      <sheetName val="TK 632"/>
      <sheetName val="TK 155"/>
      <sheetName val="TK 154"/>
      <sheetName val=" TK 911"/>
      <sheetName val=" TK 153"/>
      <sheetName val="Chi tiet 152 "/>
      <sheetName val="  TK 152"/>
      <sheetName val="TK 142"/>
      <sheetName val=" TK 141"/>
      <sheetName val=" TK 133"/>
      <sheetName val="Chi tiet 131"/>
      <sheetName val=" TK 131"/>
      <sheetName val="chung tu ghi so "/>
      <sheetName val=" TK 112"/>
      <sheetName val="Can doi TK 2"/>
      <sheetName val="phieu chi 2"/>
      <sheetName val="Phieu chi"/>
      <sheetName val="Phieu thu"/>
      <sheetName val="TK 111"/>
      <sheetName val="dang ky khau hao 2004"/>
      <sheetName val="d ky chi tiet khau hao "/>
      <sheetName val="Phan bo khau hao TSCD"/>
      <sheetName val="Dang ky quy luong "/>
      <sheetName val="bang thanh toan luong 2004"/>
      <sheetName val="Phan bo tien luong BHXH"/>
      <sheetName val="phan bo NVL, CCu "/>
      <sheetName val="PTDGDT"/>
      <sheetName val="Dec#1"/>
      <sheetName val="N@"/>
      <sheetName val="Don gaa chi tiet"/>
      <sheetName val="XL4Poppq"/>
      <sheetName val="FH"/>
      <sheetName val="CQ"/>
      <sheetName val="YV"/>
      <sheetName val="Tong 2 Dvi"/>
      <sheetName val="Hnoi"/>
      <sheetName val="Gbat"/>
      <sheetName val="HP"/>
      <sheetName val="Lcai"/>
      <sheetName val="BSon"/>
      <sheetName val="NDan"/>
      <sheetName val="NHa"/>
      <sheetName val="Lson"/>
      <sheetName val="SGon"/>
      <sheetName val="VPhu"/>
      <sheetName val="Thop 1"/>
      <sheetName val="Thop 2"/>
      <sheetName val="Bao cao"/>
      <sheetName val="Overhead &amp; Profit B-1"/>
      <sheetName val="thietbi"/>
      <sheetName val="10_x0000__x0000__x0000__x0000__x0000__x0000_"/>
      <sheetName val="Chi tiet don gia khgi phuc"/>
      <sheetName val="Sc #34"/>
      <sheetName val="DI-ESTI"/>
      <sheetName val="DA0463BQ"/>
      <sheetName val="Sheat4"/>
      <sheetName val="?öm÷²??öm?-BLDG"/>
      <sheetName val="MTL$-INTER"/>
      <sheetName val="bang tien luong"/>
      <sheetName val="Disch"/>
      <sheetName val="Pack"/>
      <sheetName val="Delivery"/>
      <sheetName val="M50"/>
      <sheetName val="M48"/>
      <sheetName val="M45"/>
      <sheetName val="M38"/>
      <sheetName val="D.Order"/>
      <sheetName val="Report"/>
      <sheetName val="Report.Delivery"/>
      <sheetName val="Monthly"/>
      <sheetName val="FORM OF PROPNSAL RFP-003"/>
      <sheetName val="BCDP_x0005_"/>
      <sheetName val="NKC _x0003__x0000__x0000_TM1_x0006__x0000__x0000_SC 111_x0002__x0000__x0000_NH_x0006__x0000__x0000_SC 1"/>
      <sheetName val="KhanhThuong"/>
      <sheetName val="PlotDat4"/>
      <sheetName val="V_x000c_(No V-c)"/>
      <sheetName val="??+Invoice!$DF$57?????-BLDG"/>
      <sheetName val="NhapHD"/>
      <sheetName val="INHOADON"/>
      <sheetName val="DataSource"/>
      <sheetName val="Danhsach KH"/>
      <sheetName val="GIA VON"/>
      <sheetName val="DS 11"/>
      <sheetName val="Module2"/>
      <sheetName val="BC"/>
      <sheetName val="CT 1md &amp; dau conM"/>
      <sheetName val="T.hopCPXDho_x0000_n_x0000_hanh (2)"/>
      <sheetName val="LK cp _x0000_dcb"/>
      <sheetName val="GDTH_x0000_5"/>
      <sheetName val="Ph_x0000_n_x0000__x0000_ich _x0000_a_x0000_ tu"/>
      <sheetName val="quy 1"/>
      <sheetName val="quy 2"/>
      <sheetName val="6 thang"/>
      <sheetName val="quy 3"/>
      <sheetName val="9 TH"/>
      <sheetName val="quy4"/>
      <sheetName val="nam"/>
      <sheetName val="Sheet11"/>
      <sheetName val="Sheet12"/>
      <sheetName val="Coc40x40c-"/>
      <sheetName val="Han13"/>
      <sheetName val="T.@_x000c__x0000__x0001__x0000__x0000__x0000__x0003_Ú_x0000__x0000_&lt;_x001f__x0000__x0000__x0000_"/>
      <sheetName val="TIEUHAO"/>
      <sheetName val="_x0001_pr2"/>
      <sheetName val="Overhead &amp; "/>
      <sheetName val="Overhead &amp; Ԁ_x0000__x0000__x0000_"/>
      <sheetName val="Overhead &amp; Ԁ_x0000__x0000__x0000_Ȁ"/>
      <sheetName val="_______-BLDG"/>
      <sheetName val="__-BLDG"/>
      <sheetName val="____-BLDG"/>
      <sheetName val="_¬’P‰¿ì¬_-BLDG"/>
      <sheetName val="_¬P¿ì¬_-BLDG"/>
      <sheetName val="_쒕_-BLDG"/>
      <sheetName val="_+Invoice!$DF$57_-BLDG"/>
      <sheetName val="______-BLDG"/>
      <sheetName val="=______-BLDG"/>
      <sheetName val="MAU QT 2005"/>
      <sheetName val="LUONG"/>
      <sheetName val="TSCD"/>
      <sheetName val="MAU 2A"/>
      <sheetName val="MAU 2B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TONG 12t"/>
      <sheetName val="TONG 2005"/>
      <sheetName val="KIEMTRA"/>
      <sheetName val="Chi tiet dmn gia khoi phuc"/>
      <sheetName val="Hoi phe nu"/>
      <sheetName val="THANG#"/>
      <sheetName val="Sheet("/>
      <sheetName val="Sheed7"/>
      <sheetName val="A`r3"/>
      <sheetName val="Apb4"/>
      <sheetName val="DG "/>
      <sheetName val="_x0000_ý_x000a__x000a__x0002_E_x0010__x0000_ý_x000a__x000a__x0003_C_x0005__x0000_ɾ_x000a__x000a__x0004_F"/>
      <sheetName val="䌀Ԁ_x0000_縀ਂഀЀ䘀_x0000_풂ـḀഀԀ䈀_x0000__x0000__x0000_Ⰰ@ఀԀࣿ娀"/>
      <sheetName val="_x0005_B_x0000__x0000__x0000_䀬_x0000__x000c_％_x0008_ꁚഀ"/>
      <sheetName val="븒ᨀഀ؀䘀䘀䘀䘀䘀䘀䘀䘀"/>
      <sheetName val="FFFFFF"/>
      <sheetName val="䘀䘀ༀ؀ᬀഀ"/>
      <sheetName val="_x001b__x000a__x0010_C_x0000__x0000_"/>
      <sheetName val="_x0000__x0000_Ⰰࡀ฀က"/>
      <sheetName val="_x000e_０_x0005_؁က縀"/>
      <sheetName val="_x0010_ɾ_x000a__x000e__x0000_C"/>
      <sheetName val="䌀_x0000_᐀ŀ؂฀"/>
      <sheetName val="_x0006__x000e__x0001_Dý_x000a__x000e_"/>
      <sheetName val="_x000a__x000e__x0002_E_x0011__x0000_"/>
      <sheetName val="_x0000_ﴀ਀฀̀䌀"/>
      <sheetName val="_x0003_C_x0005__x0000_ɾ_x000a_"/>
      <sheetName val="ਂ฀Ѐ䘀_x0000_휾"/>
      <sheetName val="㸀䃗_x0006__x001e__x000e__x0005_"/>
      <sheetName val="耀䁉_x0000__x000a_％_x0008_"/>
      <sheetName val="ࣿ娀 _x000e_쀐븒"/>
      <sheetName val="ዀ¾_x001a__x000e__x0006_F"/>
      <sheetName val="FFFF"/>
      <sheetName val="_x001b__x000e__x0010_C"/>
      <sheetName val="䁉_x0008__x000f_％"/>
      <sheetName val="׿Ā_x0006__x0010_"/>
      <sheetName val="縀ਂༀ_x0000_"/>
      <sheetName val="_x0000_C_x0000_䀤"/>
      <sheetName val="﵀਀ༀĀ䐀"/>
      <sheetName val="ý_x000a__x000f__x0002_"/>
      <sheetName val="䌀᐀_x0000_縀"/>
      <sheetName val="ɾ_x000a__x000f__x0004_"/>
      <sheetName val="䘀_x0000_튎ـ"/>
      <sheetName val="_x0006__x001e__x000f__x0005_B"/>
      <sheetName val="_x0000_ _x000f_０_x0008_"/>
      <sheetName val="_x0008_ꑚༀကዀ"/>
      <sheetName val="ዀ¾_x001a__x000f__x0006_"/>
      <sheetName val="FFFFF"/>
      <sheetName val="FFF_x000f__x0006_"/>
      <sheetName val="_x0000_(_x0010_０_x0005_؁က"/>
      <sheetName val="؁က縀"/>
      <sheetName val="ਂက_x0000_䌀"/>
      <sheetName val="C_x0000_䀦ý"/>
      <sheetName val="਀ကĀ䐀ᔀ_x0000_ﴀ਀"/>
      <sheetName val="_x0000_ý_x000a__x0010__x0002_E_x0016__x0000_ý_x000a__x0010__x0003_"/>
      <sheetName val="_x0016_x_x0000__x0000__x0000__x0000__x0000__x0007_６_x0011_ࡄጀ䓀_x0008_쀄䐅_x0008_쀔縃ਂ"/>
      <sheetName val="쀓ࡄЀ׀ࡄ᐀πɾ_x000a__x0009__x0000_í_x0000_䀘ȁ_x0006__x0009__x0001_ȉɾ_x000a__x0009__x0002_î"/>
      <sheetName val="ŀ؂ऀĀऀ縂ਂऀȀ帀㹓"/>
      <sheetName val="_x000a__x0009__x0003_÷Ĉ_x0000_½_x0012__x0009__x0004_ð_x0000_"/>
      <sheetName val="ऀЀ_x0000_㠀"/>
      <sheetName val="䀸ñ鰀䂸_x0005_¾"/>
      <sheetName val="븀⠀ऀ؀"/>
      <sheetName val="òòòóôð"/>
      <sheetName val=""/>
      <sheetName val="ððððòò"/>
      <sheetName val="ꀀ砀ᘀ縀ਂ"/>
      <sheetName val="ɾ_x000a__x000a__x0000_í_x0000_䀜"/>
      <sheetName val="_x0000_䀜ȁ_x0006__x000a__x0001_"/>
      <sheetName val="Āऀ縂ਂ਀Ȁ"/>
      <sheetName val="_x000a__x0002_î䃸ý"/>
      <sheetName val="﵀਀਀̀ሀ"/>
      <sheetName val="÷Ē_x0000_½_x0012__x000a_"/>
      <sheetName val="䀸ñꠀ䂶_x0005_¾"/>
      <sheetName val="븀☀਀؀"/>
      <sheetName val=""/>
      <sheetName val="ðððò"/>
      <sheetName val="ꀀᔀ؀"/>
      <sheetName val="_x0006__x001b__x000a__x0016_"/>
      <sheetName val="砀_x0000__x0000__x0000_"/>
      <sheetName val="_x0000__x0000__x0008__x0008_"/>
      <sheetName val="ᘀ׿Ā_x000a_"/>
      <sheetName val="ᘀ밀ᬄ਀"/>
      <sheetName val="_x000a__x001b_ᘖᄀ"/>
      <sheetName val="ᄑ䰀_x0000_샽L"/>
      <sheetName val="L׀L"/>
      <sheetName val="_x0000_샾縃ਂ"/>
      <sheetName val="_x000a__x000b__x0000_í"/>
      <sheetName val="_x0000_ ŀ؂"/>
      <sheetName val="_x0006__x000b__x0001_ȉ"/>
      <sheetName val="縂ਂ଀Ȁ"/>
      <sheetName val="_x0002_î卖&gt;"/>
      <sheetName val="ጀ_x0001_봀ሀ"/>
      <sheetName val="ሀ଀Ѐ_x0000_"/>
      <sheetName val="_x0000_㠀_x0000_넰"/>
      <sheetName val="넰Հ븀☀଀"/>
      <sheetName val="଀؀"/>
      <sheetName val=""/>
      <sheetName val=""/>
      <sheetName val=""/>
      <sheetName val="_x0005_ਁᘀ縀"/>
      <sheetName val="ɾ_x000a__x000c__x0000_í_x0000_䀢ȁ"/>
      <sheetName val="∀ŀ؂ఀĀऀ縂ਂఀȀ저"/>
      <sheetName val="XL4Po_x0000_p_x0010_"/>
      <sheetName val="_x0010_HANG1"/>
      <sheetName val="FORM OF PROPOSAL RFP-00Ê"/>
      <sheetName val="IBASE"/>
      <sheetName val="PHANG5"/>
      <sheetName val="Phan tich don gia chi&quot;tiet"/>
      <sheetName val="Chiet tinh dz22"/>
      <sheetName val="VL(No V-c)_x0005__x0000__x0000_X"/>
      <sheetName val="SC_x0000_133"/>
      <sheetName val="QC 152"/>
      <sheetName val="SC 41_x0011_"/>
      <sheetName val="SC _x0014_42 loan"/>
      <sheetName val="SCT_x0011_54"/>
      <sheetName val="CT aong"/>
      <sheetName val="Chi p`i van chuyen"/>
      <sheetName val="²_x0000__x0000_AI TK 112"/>
      <sheetName val="9 toan"/>
      <sheetName val="TK Ngoai b!ng"/>
      <sheetName val="TMinh BC T_x0001_"/>
      <sheetName val="So _x0004_GNH "/>
      <sheetName val="XL4Wÿÿÿÿ"/>
      <sheetName val="Luong mot!ngay cong xay lap"/>
      <sheetName val="Overhead &amp; ?_x0000__x0000__x0000_?"/>
      <sheetName val="SUMMARY"/>
      <sheetName val="to tri4e2_x0000__x0018_e2_x0000__x0019_¼\v_x0000__x0000__x0000__x0000_4e"/>
      <sheetName val="_x0000_K¾\v_x0002__x0000__x0000__x0000__x0000__x0013_&gt;_x0000__x0000__x0000__x0000__x0000__x0001__x0000__x0000__x0008_nam _x0008__x0000__x0000__x0000__x0007__x0000_"/>
      <sheetName val="TT_35"/>
      <sheetName val="10??????"/>
      <sheetName val="PNT-QUOT-#3"/>
      <sheetName val="COAT&amp;WRAP-QIOT-#3"/>
      <sheetName val="_x0000__x0000__x0000_䦀"/>
      <sheetName val="10_x0000_"/>
      <sheetName val="10"/>
      <sheetName val="DG"/>
      <sheetName val="NKC _x0003_??TM1_x0006_??SC 111_x0002_??NH_x0006_??SC 1"/>
      <sheetName val="?ý_x000a__x000a__x0002_E_x0010_?ý_x000a__x000a__x0003_C_x0005_?ɾ_x000a__x000a__x0004_F"/>
      <sheetName val="䌀Ԁ?縀ਂഀЀ䘀?풂ـḀഀԀ䈀???Ⰰ@ఀԀࣿ娀"/>
      <sheetName val="_x0005_B???䀬?_x000c_％_x0008_ꁚഀ"/>
      <sheetName val="_x001b__x000a__x0010_C??"/>
      <sheetName val="??Ⰰࡀ฀က"/>
      <sheetName val="_x0010_ɾ_x000a__x000e_?C"/>
      <sheetName val="䌀?᐀ŀ؂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/>
      <sheetData sheetId="365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/>
      <sheetData sheetId="387"/>
      <sheetData sheetId="388" refreshError="1"/>
      <sheetData sheetId="389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 refreshError="1"/>
      <sheetData sheetId="446" refreshError="1"/>
      <sheetData sheetId="447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/>
      <sheetData sheetId="528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/>
      <sheetData sheetId="575" refreshError="1"/>
      <sheetData sheetId="576" refreshError="1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 refreshError="1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Sheet5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PIPE-03E"/>
      <sheetName val="Phu luc"/>
      <sheetName val="Gia trÞ"/>
      <sheetName val="TH"/>
      <sheetName val="Sheet6"/>
      <sheetName val="Sheet7"/>
      <sheetName val="Sheet8"/>
      <sheetName val="Sheet9"/>
      <sheetName val="Sheet10"/>
      <sheetName val="Sheet11"/>
      <sheetName val="XXXXXXXX"/>
      <sheetName val="Chart2"/>
      <sheetName val="Chart1"/>
      <sheetName val="BC_KKTSCD"/>
      <sheetName val="Chitiet"/>
      <sheetName val="Sheet2 (2)"/>
      <sheetName val="Mau_BC_KKTSCD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VL"/>
      <sheetName val="CTXD"/>
      <sheetName val=".."/>
      <sheetName val="CTDN"/>
      <sheetName val="san vuon"/>
      <sheetName val="khu phu tro"/>
      <sheetName val="1"/>
      <sheetName val="Gia VL"/>
      <sheetName val="Bang gia ca may"/>
      <sheetName val="Bang luong CB"/>
      <sheetName val="Bang P.tich CT"/>
      <sheetName val="D.toan chi tiet"/>
      <sheetName val="Bang TH Dtoan"/>
      <sheetName val="KH 2003 (moi max)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HTSD6LD"/>
      <sheetName val="HTSDDNN"/>
      <sheetName val="HTSDKT"/>
      <sheetName val="BD"/>
      <sheetName val="HTNT"/>
      <sheetName val="CHART"/>
      <sheetName val="HTDT"/>
      <sheetName val="HTSDD"/>
      <sheetName val="be tong"/>
      <sheetName val="Thep"/>
      <sheetName val="Tong hop thep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huyet minh"/>
      <sheetName val="CQ-HQ"/>
      <sheetName val="tscd"/>
      <sheetName val="Thep "/>
      <sheetName val="Chi tiet Khoi luong"/>
      <sheetName val="TH khoi luong"/>
      <sheetName val="Chiet tinh vat lieu "/>
      <sheetName val="TH KL VL"/>
      <sheetName val="THCT"/>
      <sheetName val="cap cho cac DT"/>
      <sheetName val="Ung - hoan"/>
      <sheetName val="CP may"/>
      <sheetName val="SS"/>
      <sheetName val="NVL"/>
      <sheetName val="10000000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9"/>
      <sheetName val="1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00000001"/>
      <sheetName val="00000002"/>
      <sheetName val="00000003"/>
      <sheetName val="00000004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KM"/>
      <sheetName val="KHOANMUC"/>
      <sheetName val="CPQL"/>
      <sheetName val="SANLUONG"/>
      <sheetName val="SSCP-SL"/>
      <sheetName val="CPSX"/>
      <sheetName val="KQKD"/>
      <sheetName val="CDSL (2)"/>
      <sheetName val="CT xa"/>
      <sheetName val="TLGC"/>
      <sheetName val="BL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Tien ung"/>
      <sheetName val="phi luong3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ong Q2"/>
      <sheetName val="T.U luong Q1"/>
      <sheetName val="T.U luong Q2"/>
      <sheetName val="T.U luong Q3"/>
      <sheetName val="sent to"/>
      <sheetName val="C45A-BH"/>
      <sheetName val="C46A-BH"/>
      <sheetName val="C47A-BH"/>
      <sheetName val="C48A-BH"/>
      <sheetName val="S-53-1"/>
      <sheetName val="NAM 2004"/>
      <sheetName val="Caodo"/>
      <sheetName val="Dat"/>
      <sheetName val="THDT"/>
      <sheetName val="KL-CTTK"/>
      <sheetName val="BTH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TH du toan "/>
      <sheetName val="Du toan "/>
      <sheetName val="C.Tinh"/>
      <sheetName val="TK_cap"/>
      <sheetName val="Phu luc HD"/>
      <sheetName val="Gia du thau"/>
      <sheetName val="PTDG"/>
      <sheetName val="Ca xe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TS䁌"/>
      <sheetName val="Tong Thu"/>
      <sheetName val="Tong Chi"/>
      <sheetName val="Truong hoc"/>
      <sheetName val="Cty CP"/>
      <sheetName val="G.thau 3B"/>
      <sheetName val="T.Hop Thu-chi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lvl"/>
      <sheetName val="Chenh lech"/>
      <sheetName val="Kinh phí"/>
      <sheetName val="KH 200³ (moi max)"/>
      <sheetName val="CT Thang Mo"/>
      <sheetName val="CT  PL"/>
      <sheetName val="SILICATE"/>
      <sheetName val="T1(T1)04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binh do"/>
      <sheetName val="cot lieu"/>
      <sheetName val="van khuon"/>
      <sheetName val="CT BT"/>
      <sheetName val="lay mau"/>
      <sheetName val="mat ngoai goi"/>
      <sheetName val="coc tram-bt"/>
      <sheetName val="DM-Goc"/>
      <sheetName val="Gia-CT"/>
      <sheetName val="PTCP"/>
      <sheetName val="cphoi"/>
      <sheetName val="Cau 2(3)"/>
      <sheetName val="XE DAU"/>
      <sheetName val="XE XANG"/>
      <sheetName val="KH-2001"/>
      <sheetName val="KH-2002"/>
      <sheetName val="KH-2003"/>
      <sheetName val="DGTL"/>
      <sheetName val="®¬ngi¸"/>
      <sheetName val="dongle"/>
    </sheetNames>
    <definedNames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  <sheetName val="Sheet1"/>
      <sheetName val="DUONG"/>
      <sheetName val="KHANH"/>
      <sheetName val="PHONG"/>
      <sheetName val="XXXXXXXX"/>
      <sheetName val="BIA I"/>
      <sheetName val="BIA II"/>
      <sheetName val="THC"/>
      <sheetName val="CTGT"/>
      <sheetName val="DDAYTT"/>
      <sheetName val="TGLLHT"/>
      <sheetName val="TGLL TT"/>
      <sheetName val="DDHT"/>
      <sheetName val="00000000"/>
      <sheetName val="Sheet2"/>
      <sheetName val="Sheet3"/>
      <sheetName val="Sheet4"/>
      <sheetName val="Sheet5"/>
      <sheetName val="@HGDT huu Lung - LS"/>
      <sheetName val="THDT Yen Sjn"/>
      <sheetName val="D.lg Huu Lieb"/>
      <sheetName val="M7i M10i"/>
      <sheetName val="Sheet6"/>
      <sheetName val="Sheet7"/>
      <sheetName val="(1)TK_ThueGTGT_Thang"/>
      <sheetName val="TGTGT"/>
      <sheetName val="DAURA"/>
      <sheetName val="DAUVAO"/>
      <sheetName val="NXT"/>
      <sheetName val="HOPDONG"/>
      <sheetName val="SDHD"/>
      <sheetName val="TDTKP"/>
      <sheetName val="DK_KH"/>
      <sheetName val="July 05 VA 12 mths"/>
      <sheetName val="giathanh1"/>
      <sheetName val="Chiet tinh dz22"/>
      <sheetName val="Unit price"/>
      <sheetName val="CT Thang Mo"/>
      <sheetName val="CT  PL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gvl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KH-Q1,Q2,01"/>
      <sheetName val="Tiepdia"/>
      <sheetName val="CHITIET VL-NC-TT-3p"/>
      <sheetName val="TDTKP1"/>
      <sheetName val="KPVC-BD "/>
      <sheetName val="VCV-BE-TONG"/>
      <sheetName val="ESTI."/>
      <sheetName val="DI-ESTI"/>
      <sheetName val="mau1"/>
      <sheetName val="inth2"/>
      <sheetName val="mau3"/>
      <sheetName val="mau4"/>
      <sheetName val="MAU TH5"/>
      <sheetName val="mau6"/>
      <sheetName val="mau7"/>
      <sheetName val="mau8"/>
      <sheetName val="mauTH9"/>
      <sheetName val="mauTH 10"/>
      <sheetName val="HIEU QUA DAO TAO PC"/>
      <sheetName val="XL4Test5"/>
      <sheetName val="NKCTỪ"/>
      <sheetName val="SỔ CÁI"/>
      <sheetName val="BCÂNĐỐI"/>
      <sheetName val="CĐKTOÁN"/>
      <sheetName val="KQHĐKD"/>
      <sheetName val="TỒN QUỸ"/>
      <sheetName val="D.lgÿÿÿÿÿÿÿÿÿ"/>
      <sheetName val="tra-vat-lieu"/>
      <sheetName val="NKCT?"/>
      <sheetName val="S? CÁI"/>
      <sheetName val="BCÂNÐ?I"/>
      <sheetName val="CÐKTOÁN"/>
      <sheetName val="KQHÐKD"/>
      <sheetName val="T?N QU?"/>
      <sheetName val="Khoi luong"/>
      <sheetName val="thuyet minh bctc"/>
      <sheetName val="tscd"/>
      <sheetName val="bia - tong"/>
      <sheetName val="phan 1 - tong"/>
      <sheetName val="13-01 - dt"/>
      <sheetName val="tong hop lenh chi"/>
      <sheetName val="bia - chi tiet"/>
      <sheetName val="CT 13-01"/>
      <sheetName val="CT 10-10"/>
      <sheetName val="CT 18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  <sheetName val="Canuoc QH"/>
      <sheetName val="Canuoc "/>
      <sheetName val="MN&amp;TDsua QH"/>
      <sheetName val="MN&amp;TDsua"/>
      <sheetName val="DBBB sua QH"/>
      <sheetName val="DBBB sua"/>
      <sheetName val="BTBsua QH"/>
      <sheetName val="BTBsua"/>
      <sheetName val="DHNTBsua QH"/>
      <sheetName val="DHNTBsua"/>
      <sheetName val="TNsua QH"/>
      <sheetName val="TNsua"/>
      <sheetName val="DNBsua QH"/>
      <sheetName val="DNBsua"/>
      <sheetName val="DBSCLsua QH"/>
      <sheetName val="DBSCLsua"/>
      <sheetName val="XXXXXXXX"/>
      <sheetName val="Sheet1"/>
      <sheetName val="Sheet2"/>
      <sheetName val="Sheet3"/>
      <sheetName val="Sheet4"/>
      <sheetName val="Sheet5"/>
      <sheetName val="00000000"/>
      <sheetName val="VCTT"/>
      <sheetName val="Sheet6"/>
      <sheetName val="Sheet7"/>
      <sheetName val="XL4Poppy"/>
      <sheetName val="(1)TK_ThueGTGT_Thang"/>
      <sheetName val="CT Thang Mo"/>
      <sheetName val="CT  PL"/>
      <sheetName val="Chiet tinh dz35"/>
      <sheetName val="DT DZ 22+TBA "/>
      <sheetName val="Chi tiet"/>
      <sheetName val="NKCTỪ"/>
      <sheetName val="SỔ CÁI"/>
      <sheetName val="BCÂNĐỐI"/>
      <sheetName val="CĐKTOÁN"/>
      <sheetName val="KQHĐKD"/>
      <sheetName val="TỒN QUỸ"/>
      <sheetName val="_x0002_i  _x0004_z22"/>
      <sheetName val="NKCT?"/>
      <sheetName val="S? CÁI"/>
      <sheetName val="BCÂNÐ?I"/>
      <sheetName val="CÐKTOÁN"/>
      <sheetName val="KQHÐKD"/>
      <sheetName val="T?N QU?"/>
      <sheetName val="Dinh nghia"/>
      <sheetName val="C45"/>
      <sheetName val="C46-Q1"/>
      <sheetName val="C47-T1"/>
      <sheetName val="C47-T2"/>
      <sheetName val="C47-T3"/>
      <sheetName val="C46-Q2"/>
      <sheetName val="C47-T4"/>
      <sheetName val="C47-T5"/>
      <sheetName val="C47-T6"/>
      <sheetName val="C46-Q3"/>
      <sheetName val="C47-T7"/>
      <sheetName val="C47-T8"/>
      <sheetName val="C47-T9"/>
      <sheetName val="C46-Q4"/>
      <sheetName val="C47-T10"/>
      <sheetName val="C47-T11"/>
      <sheetName val="C47-T12"/>
      <sheetName val="dnc4"/>
      <sheetName val="INVOICE"/>
      <sheetName val="Packing"/>
      <sheetName val="VASN"/>
      <sheetName val="Actual (1)"/>
      <sheetName val="Actual (2)"/>
      <sheetName val="DECLARATION"/>
      <sheetName val="quota"/>
      <sheetName val="guarantee"/>
      <sheetName val="BE.Letter"/>
      <sheetName val="CERTI(1)"/>
      <sheetName val="CETI(2)"/>
      <sheetName val="VXXXXXXX"/>
      <sheetName val="Recovered_Sheet1"/>
      <sheetName val="Recovered_Sheet2"/>
      <sheetName val="Recovered_Sheet3"/>
      <sheetName val="10000000"/>
      <sheetName val="20000000"/>
      <sheetName val="30000000"/>
      <sheetName val="40000000"/>
      <sheetName val="000000000000"/>
      <sheetName val="100000000000"/>
      <sheetName val="200000000000"/>
      <sheetName val="50000000"/>
      <sheetName val="70000000"/>
      <sheetName val="60000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  <sheetName val=""/>
      <sheetName val="Ten da dat_x0000__x0003_材本柀果栰栌梠桼検楠"/>
      <sheetName val="Ap Don"/>
      <sheetName val="Ap Gia Be"/>
      <sheetName val="Áp Xom Moi"/>
      <sheetName val="Ap Trang Lam"/>
      <sheetName val="Ap Trung Hoa"/>
      <sheetName val="Ap Lao Tao Trung"/>
      <sheetName val="XXXXXXXX"/>
      <sheetName val="XL4Poppy"/>
      <sheetName val="Sheet1"/>
      <sheetName val="Sheet6"/>
      <sheetName val="Sheet2"/>
      <sheetName val="Sheet7"/>
      <sheetName val="Sheet4"/>
      <sheetName val="Sheet5"/>
      <sheetName val="Sheet3"/>
      <sheetName val="(1)TK_ThueGTGT_Thang"/>
      <sheetName val="Ten da dat_x0000__x0003_材™本™柀™果™栰™栌™梠™桼™検™楠"/>
      <sheetName val="K懼TC "/>
      <sheetName val="Chiet tinh dz35"/>
      <sheetName val="dongia (2)"/>
      <sheetName val="LKVL-CK-HT-GD1"/>
      <sheetName val="giathanh1"/>
      <sheetName val="lam-moi"/>
      <sheetName val="TONG HOP VL-NC"/>
      <sheetName val="thao-go"/>
      <sheetName val="THPDMoi  (2)"/>
      <sheetName val="gtrinh"/>
      <sheetName val="phuluc1"/>
      <sheetName val="chitiet"/>
      <sheetName val="TONGKE3p "/>
      <sheetName val="TH VL, NC, DDHT Thanhphuoc"/>
      <sheetName val="#REF"/>
      <sheetName val="DONGIA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elpMe"/>
      <sheetName val="1KP"/>
      <sheetName val="2D1"/>
      <sheetName val="3V1"/>
      <sheetName val="4P1"/>
      <sheetName val="5KL"/>
      <sheetName val="6DD"/>
      <sheetName val="7KNML"/>
      <sheetName val="8ML"/>
      <sheetName val="NC-m"/>
      <sheetName val="gia VT"/>
      <sheetName val="BTRA"/>
      <sheetName val="CFC"/>
      <sheetName val="NiCau"/>
      <sheetName val="TDO"/>
      <sheetName val="QD3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DTCT"/>
      <sheetName val="2.KLDT"/>
      <sheetName val="0.BTH.CHNG"/>
      <sheetName val="BTHKP"/>
      <sheetName val="000000"/>
      <sheetName val="3.THVT"/>
      <sheetName val="4.PTVT"/>
      <sheetName val="DANH MUC"/>
      <sheetName val="tkkl"/>
      <sheetName val="5.BANG KHOI LUONG"/>
      <sheetName val="Dgia vat tu"/>
      <sheetName val="Don gia_III"/>
      <sheetName val="???????????????????????????????"/>
      <sheetName val="Ten da dat_x0000__x0003_??????????"/>
      <sheetName val="Ten da dat_x0000__x0003_???????????????????"/>
      <sheetName val="Ten da dat_x0000__x0003_?™?™?™?™?™?™?™?™?™?"/>
      <sheetName val="K?TC "/>
      <sheetName val="Ap Tr@_x0004__x0000__x0001__x0000__x0000__x0000_"/>
      <sheetName val="Ap Tr@_x0004_"/>
      <sheetName val="Ten da dat?_x0003_材本柀果栰栌梠桼検楠"/>
      <sheetName val="Ten da dat?_x0003_材™本™柀™果™栰™栌™梠™桼™検™楠"/>
      <sheetName val="Ten da dat?_x0003_??????????"/>
      <sheetName val="Ten da dat?_x0003_???????????????????"/>
      <sheetName val="Ten da dat?_x0003_?™?™?™?™?™?™?™?™?™?"/>
      <sheetName val="Ap Tr@_x0004_?_x0001_???"/>
      <sheetName val="Ap Tr@_x0004_?_x0001_?"/>
      <sheetName val="_______________________________"/>
      <sheetName val="K_TC "/>
      <sheetName val="Ten da dat__x0003_材本柀果栰栌梠桼検楠"/>
      <sheetName val="Ten da dat__x0003_材™本™柀™果™栰™栌™梠™桼™検™楠"/>
      <sheetName val="Ten da dat__x0003___________"/>
      <sheetName val="Ten da dat__x0003____________________"/>
      <sheetName val="Ten da dat__x0003__™_™_™_™_™_™_™_™_™_"/>
      <sheetName val="Ap Tr@_x0004___x0001____"/>
      <sheetName val="Ap Tr@_x0004___x0001__"/>
      <sheetName val="Chiet tinh 0,4KV"/>
      <sheetName val="Ten da dat_x0000__x0000__x0000__x0000__x0000__x0000__x0000__x0000_̃̃̃̃Ϩ_x0000_㣤e狈秌_x0015__x0000_О"/>
      <sheetName val="MTO REV.2(ARMOR)"/>
      <sheetName val="Thuong"/>
      <sheetName val="DKL"/>
      <sheetName val="TGL-TC"/>
      <sheetName val="Chart1"/>
      <sheetName val="TLL"/>
      <sheetName val="TTL"/>
      <sheetName val="DKTC "/>
      <sheetName val="HDTS"/>
      <sheetName val="TTLuong"/>
      <sheetName val="Ten da dat_x0000__x0003_材本柀果栰栌梠桼䤜楠"/>
      <sheetName val="Sheep1"/>
      <sheetName val="_x0018_L4Poppy"/>
      <sheetName val="Ten da dat__x0003_???????????????????"/>
      <sheetName val="Ten da dat__x0003_??????????"/>
      <sheetName val="_x0000__x0000__x0000__x0000__x0000__x0000__x0000__x0001__x0000_??_x0000__x0000__x0000__x0000__x0000__x0000__x0000__x0000__x0000__x0000__x0000__x0000__x0000__x0000_??_x0000__x0000_?_x0000_"/>
      <sheetName val="Bang KT"/>
      <sheetName val="DS T.bi"/>
      <sheetName val="CPK"/>
      <sheetName val="D.lg Lao &amp; 2_x0000__x0000_"/>
      <sheetName val="D.lg Lao &amp; 2??"/>
      <sheetName val="D.lg Lao &amp; 2"/>
      <sheetName val="D.lg Lao &amp; 2__"/>
      <sheetName val="D.lg Lao &amp; 2_x0000__x0000_€"/>
      <sheetName val="D.lg Lao &amp; 2??€"/>
      <sheetName val="D.lg Lao &amp; 2__€"/>
      <sheetName val="Ten da dat?_x0003_???????????????7???"/>
      <sheetName val="Khoi luong"/>
      <sheetName val="DF"/>
      <sheetName val="Chiet tinh dz22"/>
      <sheetName val="Ten da dat_x0000_̃_x0007__x0000_%_x0000__x0000__x0000__x0000__x0000__x0000__x0000_̃̃_xffff__xffff_̃̃̃̃̃"/>
      <sheetName val="Ten da dat__x0003________________7___"/>
      <sheetName val="Ten da dat_x0000_f㆘f㇀f㇨f㈐f㈸fゐf㋰f㌘f㍀f㍨"/>
      <sheetName val="f?f?f?f?f?f?f?f?f?f?f?f?f?f?f?f"/>
      <sheetName val="f_f_f_f_f_f_f_f_f_f_f_f_f_f_f_f"/>
      <sheetName val="D_lg_Thang_Mo"/>
      <sheetName val="CT_Thang_Mo"/>
      <sheetName val="D_lg_Phu_Lung"/>
      <sheetName val="CT__PL"/>
      <sheetName val="D_lg_Lao_&amp;_chai"/>
      <sheetName val="CT__Lao_&amp;_chai"/>
      <sheetName val="Gia_thau_TM"/>
      <sheetName val="TH_chao_thau_(2)"/>
      <sheetName val="KHTC_"/>
      <sheetName val="Tien_do"/>
      <sheetName val="Nguon_goc_VT"/>
      <sheetName val="TH_chao_thau"/>
      <sheetName val="Ten_da_dat"/>
      <sheetName val="gia_VT"/>
      <sheetName val="Ap_Don"/>
      <sheetName val="Ap_Gia_Be"/>
      <sheetName val="Áp_Xom_Moi"/>
      <sheetName val="Ap_Trang_Lam"/>
      <sheetName val="Ap_Trung_Hoa"/>
      <sheetName val="Ap_Lao_Tao_Trung"/>
      <sheetName val="Ten_da_dat材™本™柀™果™栰™栌™梠™桼™検™楠"/>
      <sheetName val="K懼TC_"/>
      <sheetName val="2_KLDT"/>
      <sheetName val="0_BTH_CHNG"/>
      <sheetName val="3_THVT"/>
      <sheetName val="4_PTVT"/>
      <sheetName val="DANH_MUC"/>
      <sheetName val="5_BANG_KHOI_LUONG"/>
      <sheetName val="MTO_REV_2(ARMOR)"/>
      <sheetName val="Ten_da_dat材本柀果栰栌梠桼検楠"/>
      <sheetName val="D_lg_Thang_Mo1"/>
      <sheetName val="CT_Thang_Mo1"/>
      <sheetName val="D_lg_Phu_Lung1"/>
      <sheetName val="CT__PL1"/>
      <sheetName val="D_lg_Lao_&amp;_chai1"/>
      <sheetName val="CT__Lao_&amp;_chai1"/>
      <sheetName val="Gia_thau_TM1"/>
      <sheetName val="TH_chao_thau_(2)1"/>
      <sheetName val="KHTC_1"/>
      <sheetName val="Tien_do1"/>
      <sheetName val="Nguon_goc_VT1"/>
      <sheetName val="TH_chao_thau1"/>
      <sheetName val="Ten_da_dat1"/>
      <sheetName val="gia_VT1"/>
      <sheetName val="Ap_Don1"/>
      <sheetName val="Ap_Gia_Be1"/>
      <sheetName val="Áp_Xom_Moi1"/>
      <sheetName val="Ap_Trang_Lam1"/>
      <sheetName val="Ap_Trung_Hoa1"/>
      <sheetName val="Ap_Lao_Tao_Trung1"/>
      <sheetName val="K懼TC_1"/>
      <sheetName val="2_KLDT1"/>
      <sheetName val="0_BTH_CHNG1"/>
      <sheetName val="3_THVT1"/>
      <sheetName val="4_PTVT1"/>
      <sheetName val="DANH_MUC1"/>
      <sheetName val="5_BANG_KHOI_LUONG1"/>
      <sheetName val="MTO_REV_2(ARMOR)1"/>
      <sheetName val="Ten da dat?_x0003_材本柀果栰栌梠桼䤜楠"/>
      <sheetName val="Ten da dat?f㆘f㇀f㇨f㈐f㈸fゐf㋰f㌘f㍀f㍨"/>
      <sheetName val="Ten da dat__x0003_材本柀果栰栌梠桼䤜楠"/>
      <sheetName val="Ten da dat_f㆘f㇀f㇨f㈐f㈸fゐf㋰f㌘f㍀f㍨"/>
      <sheetName val="QUY1"/>
      <sheetName val="QUY2"/>
      <sheetName val="QUY3"/>
      <sheetName val="QUY4"/>
      <sheetName val="Nam"/>
      <sheetName val="2011"/>
      <sheetName val="Q.1"/>
      <sheetName val="Q.2"/>
      <sheetName val="th.7ch. nhu"/>
      <sheetName val="Ten_da_dat??????????"/>
      <sheetName val="Ten_da_dat???????????????????"/>
      <sheetName val="Ten_da_dat__________"/>
      <sheetName val="Ten_da_dat___________________"/>
      <sheetName val="Ten da dat????????̃̃̃̃Ϩ?㣤e狈秌_x0015_?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 refreshError="1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  <sheetName val="Canuoc QH"/>
      <sheetName val="Canuoc "/>
      <sheetName val="MN&amp;TDsua QH"/>
      <sheetName val="MN&amp;TDsua"/>
      <sheetName val="DBBB sua QH"/>
      <sheetName val="DBBB sua"/>
      <sheetName val="BTBsua QH"/>
      <sheetName val="BTBsua"/>
      <sheetName val="DHNTBsua QH"/>
      <sheetName val="DHNTBsua"/>
      <sheetName val="TNsua QH"/>
      <sheetName val="TNsua"/>
      <sheetName val="DNBsua QH"/>
      <sheetName val="DNBsua"/>
      <sheetName val="DBSCLsua QH"/>
      <sheetName val="DBSCLsua"/>
      <sheetName val="XXXXXXXX"/>
      <sheetName val="Sheet1"/>
      <sheetName val="Sheet2"/>
      <sheetName val="Sheet3"/>
      <sheetName val="Sheet4"/>
      <sheetName val="Sheet5"/>
      <sheetName val="00000000"/>
      <sheetName val="VCTT"/>
      <sheetName val="Sheet6"/>
      <sheetName val="Sheet7"/>
      <sheetName val="XL4Poppy"/>
      <sheetName val="(1)TK_ThueGTGT_Thang"/>
      <sheetName val="CT Thang Mo"/>
      <sheetName val="CT  PL"/>
      <sheetName val="Chiet tinh dz35"/>
      <sheetName val="DT DZ 22+TBA "/>
      <sheetName val="Chi tiet"/>
      <sheetName val="NKCTỪ"/>
      <sheetName val="SỔ CÁI"/>
      <sheetName val="BCÂNĐỐI"/>
      <sheetName val="CĐKTOÁN"/>
      <sheetName val="KQHĐKD"/>
      <sheetName val="TỒN QUỸ"/>
      <sheetName val="_x0002_i  _x0004_z22"/>
      <sheetName val="NKCT?"/>
      <sheetName val="S? CÁI"/>
      <sheetName val="BCÂNÐ?I"/>
      <sheetName val="CÐKTOÁN"/>
      <sheetName val="KQHÐKD"/>
      <sheetName val="T?N QU?"/>
      <sheetName val="Dinh nghia"/>
      <sheetName val="C45"/>
      <sheetName val="C46-Q1"/>
      <sheetName val="C47-T1"/>
      <sheetName val="C47-T2"/>
      <sheetName val="C47-T3"/>
      <sheetName val="C46-Q2"/>
      <sheetName val="C47-T4"/>
      <sheetName val="C47-T5"/>
      <sheetName val="C47-T6"/>
      <sheetName val="C46-Q3"/>
      <sheetName val="C47-T7"/>
      <sheetName val="C47-T8"/>
      <sheetName val="C47-T9"/>
      <sheetName val="C46-Q4"/>
      <sheetName val="C47-T10"/>
      <sheetName val="C47-T11"/>
      <sheetName val="C47-T12"/>
      <sheetName val="dnc4"/>
      <sheetName val="INVOICE"/>
      <sheetName val="Packing"/>
      <sheetName val="VASN"/>
      <sheetName val="Actual (1)"/>
      <sheetName val="Actual (2)"/>
      <sheetName val="DECLARATION"/>
      <sheetName val="quota"/>
      <sheetName val="guarantee"/>
      <sheetName val="BE.Letter"/>
      <sheetName val="CERTI(1)"/>
      <sheetName val="CETI(2)"/>
      <sheetName val="VXXXXXXX"/>
      <sheetName val="Recovered_Sheet1"/>
      <sheetName val="Recovered_Sheet2"/>
      <sheetName val="Recovered_Sheet3"/>
      <sheetName val="10000000"/>
      <sheetName val="20000000"/>
      <sheetName val="30000000"/>
      <sheetName val="40000000"/>
      <sheetName val="000000000000"/>
      <sheetName val="100000000000"/>
      <sheetName val="200000000000"/>
      <sheetName val="50000000"/>
      <sheetName val="70000000"/>
      <sheetName val="60000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  <sheetName val=""/>
      <sheetName val="Ten da dat_x0000__x0003_材本柀果栰栌梠桼検楠"/>
      <sheetName val="Ap Don"/>
      <sheetName val="Ap Gia Be"/>
      <sheetName val="Áp Xom Moi"/>
      <sheetName val="Ap Trang Lam"/>
      <sheetName val="Ap Trung Hoa"/>
      <sheetName val="Ap Lao Tao Trung"/>
      <sheetName val="XXXXXXXX"/>
      <sheetName val="XL4Poppy"/>
      <sheetName val="Sheet1"/>
      <sheetName val="Sheet6"/>
      <sheetName val="Sheet2"/>
      <sheetName val="Sheet7"/>
      <sheetName val="Sheet4"/>
      <sheetName val="Sheet5"/>
      <sheetName val="Sheet3"/>
      <sheetName val="(1)TK_ThueGTGT_Thang"/>
      <sheetName val="Ten da dat_x0000__x0003_材™本™柀™果™栰™栌™梠™桼™検™楠"/>
      <sheetName val="K懼TC "/>
      <sheetName val="Chiet tinh dz35"/>
      <sheetName val="dongia (2)"/>
      <sheetName val="LKVL-CK-HT-GD1"/>
      <sheetName val="giathanh1"/>
      <sheetName val="lam-moi"/>
      <sheetName val="TONG HOP VL-NC"/>
      <sheetName val="thao-go"/>
      <sheetName val="THPDMoi  (2)"/>
      <sheetName val="gtrinh"/>
      <sheetName val="phuluc1"/>
      <sheetName val="chitiet"/>
      <sheetName val="TONGKE3p "/>
      <sheetName val="TH VL, NC, DDHT Thanhphuoc"/>
      <sheetName val="#REF"/>
      <sheetName val="DONGIA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elpMe"/>
      <sheetName val="1KP"/>
      <sheetName val="2D1"/>
      <sheetName val="3V1"/>
      <sheetName val="4P1"/>
      <sheetName val="5KL"/>
      <sheetName val="6DD"/>
      <sheetName val="7KNML"/>
      <sheetName val="8ML"/>
      <sheetName val="NC-m"/>
      <sheetName val="gia VT"/>
      <sheetName val="BTRA"/>
      <sheetName val="CFC"/>
      <sheetName val="NiCau"/>
      <sheetName val="TDO"/>
      <sheetName val="QD3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DTCT"/>
      <sheetName val="2.KLDT"/>
      <sheetName val="0.BTH.CHNG"/>
      <sheetName val="BTHKP"/>
      <sheetName val="000000"/>
      <sheetName val="3.THVT"/>
      <sheetName val="4.PTVT"/>
      <sheetName val="DANH MUC"/>
      <sheetName val="tkkl"/>
      <sheetName val="5.BANG KHOI LUONG"/>
      <sheetName val="Dgia vat tu"/>
      <sheetName val="Don gia_III"/>
      <sheetName val="???????????????????????????????"/>
      <sheetName val="Ten da dat_x0000__x0003_??????????"/>
      <sheetName val="Ten da dat_x0000__x0003_???????????????????"/>
      <sheetName val="Ten da dat_x0000__x0003_?™?™?™?™?™?™?™?™?™?"/>
      <sheetName val="K?TC "/>
      <sheetName val="Ap Tr@_x0004__x0000__x0001__x0000__x0000__x0000_"/>
      <sheetName val="Ap Tr@_x0004_"/>
      <sheetName val="Ten da dat?_x0003_材本柀果栰栌梠桼検楠"/>
      <sheetName val="Ten da dat?_x0003_材™本™柀™果™栰™栌™梠™桼™検™楠"/>
      <sheetName val="Ten da dat?_x0003_??????????"/>
      <sheetName val="Ten da dat?_x0003_???????????????????"/>
      <sheetName val="Ten da dat?_x0003_?™?™?™?™?™?™?™?™?™?"/>
      <sheetName val="Ap Tr@_x0004_?_x0001_???"/>
      <sheetName val="Ap Tr@_x0004_?_x0001_?"/>
      <sheetName val="_______________________________"/>
      <sheetName val="K_TC "/>
      <sheetName val="Ten da dat__x0003_材本柀果栰栌梠桼検楠"/>
      <sheetName val="Ten da dat__x0003_材™本™柀™果™栰™栌™梠™桼™検™楠"/>
      <sheetName val="Ten da dat__x0003___________"/>
      <sheetName val="Ten da dat__x0003____________________"/>
      <sheetName val="Ten da dat__x0003__™_™_™_™_™_™_™_™_™_"/>
      <sheetName val="Ap Tr@_x0004___x0001____"/>
      <sheetName val="Ap Tr@_x0004___x0001__"/>
      <sheetName val="Chiet tinh 0,4KV"/>
      <sheetName val="Ten da dat_x0000__x0000__x0000__x0000__x0000__x0000__x0000__x0000_̃̃̃̃Ϩ_x0000_㣤e狈秌_x0015__x0000_О"/>
      <sheetName val="MTO REV.2(ARMOR)"/>
      <sheetName val="Thuong"/>
      <sheetName val="DKL"/>
      <sheetName val="TGL-TC"/>
      <sheetName val="Chart1"/>
      <sheetName val="TLL"/>
      <sheetName val="TTL"/>
      <sheetName val="DKTC "/>
      <sheetName val="HDTS"/>
      <sheetName val="TTLuong"/>
      <sheetName val="Ten da dat_x0000__x0003_材本柀果栰栌梠桼䤜楠"/>
      <sheetName val="Sheep1"/>
      <sheetName val="_x0018_L4Poppy"/>
      <sheetName val="Ten da dat__x0003_???????????????????"/>
      <sheetName val="Ten da dat__x0003_??????????"/>
      <sheetName val="_x0000__x0000__x0000__x0000__x0000__x0000__x0000__x0001__x0000_??_x0000__x0000__x0000__x0000__x0000__x0000__x0000__x0000__x0000__x0000__x0000__x0000__x0000__x0000_??_x0000__x0000_?_x0000_"/>
      <sheetName val="Bang KT"/>
      <sheetName val="DS T.bi"/>
      <sheetName val="CPK"/>
      <sheetName val="D.lg Lao &amp; 2_x0000__x0000_"/>
      <sheetName val="D.lg Lao &amp; 2??"/>
      <sheetName val="D.lg Lao &amp; 2"/>
      <sheetName val="D.lg Lao &amp; 2__"/>
      <sheetName val="D.lg Lao &amp; 2_x0000__x0000_€"/>
      <sheetName val="D.lg Lao &amp; 2??€"/>
      <sheetName val="D.lg Lao &amp; 2__€"/>
      <sheetName val="Ten da dat?_x0003_???????????????7???"/>
      <sheetName val="Khoi luong"/>
      <sheetName val="DF"/>
      <sheetName val="Chiet tinh dz22"/>
      <sheetName val="Ten da dat_x0000_̃_x0007__x0000_%_x0000__x0000__x0000__x0000__x0000__x0000__x0000_̃̃_xffff__xffff_̃̃̃̃̃"/>
      <sheetName val="Ten da dat__x0003________________7___"/>
      <sheetName val="Ten da dat_x0000_f㆘f㇀f㇨f㈐f㈸fゐf㋰f㌘f㍀f㍨"/>
      <sheetName val="f?f?f?f?f?f?f?f?f?f?f?f?f?f?f?f"/>
      <sheetName val="f_f_f_f_f_f_f_f_f_f_f_f_f_f_f_f"/>
      <sheetName val="D_lg_Thang_Mo"/>
      <sheetName val="CT_Thang_Mo"/>
      <sheetName val="D_lg_Phu_Lung"/>
      <sheetName val="CT__PL"/>
      <sheetName val="D_lg_Lao_&amp;_chai"/>
      <sheetName val="CT__Lao_&amp;_chai"/>
      <sheetName val="Gia_thau_TM"/>
      <sheetName val="TH_chao_thau_(2)"/>
      <sheetName val="KHTC_"/>
      <sheetName val="Tien_do"/>
      <sheetName val="Nguon_goc_VT"/>
      <sheetName val="TH_chao_thau"/>
      <sheetName val="Ten_da_dat"/>
      <sheetName val="gia_VT"/>
      <sheetName val="Ap_Don"/>
      <sheetName val="Ap_Gia_Be"/>
      <sheetName val="Áp_Xom_Moi"/>
      <sheetName val="Ap_Trang_Lam"/>
      <sheetName val="Ap_Trung_Hoa"/>
      <sheetName val="Ap_Lao_Tao_Trung"/>
      <sheetName val="Ten_da_dat材™本™柀™果™栰™栌™梠™桼™検™楠"/>
      <sheetName val="K懼TC_"/>
      <sheetName val="2_KLDT"/>
      <sheetName val="0_BTH_CHNG"/>
      <sheetName val="3_THVT"/>
      <sheetName val="4_PTVT"/>
      <sheetName val="DANH_MUC"/>
      <sheetName val="5_BANG_KHOI_LUONG"/>
      <sheetName val="MTO_REV_2(ARMOR)"/>
      <sheetName val="Ten_da_dat材本柀果栰栌梠桼検楠"/>
      <sheetName val="D_lg_Thang_Mo1"/>
      <sheetName val="CT_Thang_Mo1"/>
      <sheetName val="D_lg_Phu_Lung1"/>
      <sheetName val="CT__PL1"/>
      <sheetName val="D_lg_Lao_&amp;_chai1"/>
      <sheetName val="CT__Lao_&amp;_chai1"/>
      <sheetName val="Gia_thau_TM1"/>
      <sheetName val="TH_chao_thau_(2)1"/>
      <sheetName val="KHTC_1"/>
      <sheetName val="Tien_do1"/>
      <sheetName val="Nguon_goc_VT1"/>
      <sheetName val="TH_chao_thau1"/>
      <sheetName val="Ten_da_dat1"/>
      <sheetName val="gia_VT1"/>
      <sheetName val="Ap_Don1"/>
      <sheetName val="Ap_Gia_Be1"/>
      <sheetName val="Áp_Xom_Moi1"/>
      <sheetName val="Ap_Trang_Lam1"/>
      <sheetName val="Ap_Trung_Hoa1"/>
      <sheetName val="Ap_Lao_Tao_Trung1"/>
      <sheetName val="K懼TC_1"/>
      <sheetName val="2_KLDT1"/>
      <sheetName val="0_BTH_CHNG1"/>
      <sheetName val="3_THVT1"/>
      <sheetName val="4_PTVT1"/>
      <sheetName val="DANH_MUC1"/>
      <sheetName val="5_BANG_KHOI_LUONG1"/>
      <sheetName val="MTO_REV_2(ARMOR)1"/>
      <sheetName val="Ten da dat?_x0003_材本柀果栰栌梠桼䤜楠"/>
      <sheetName val="Ten da dat?f㆘f㇀f㇨f㈐f㈸fゐf㋰f㌘f㍀f㍨"/>
      <sheetName val="Ten da dat__x0003_材本柀果栰栌梠桼䤜楠"/>
      <sheetName val="Ten da dat_f㆘f㇀f㇨f㈐f㈸fゐf㋰f㌘f㍀f㍨"/>
      <sheetName val="QUY1"/>
      <sheetName val="QUY2"/>
      <sheetName val="QUY3"/>
      <sheetName val="QUY4"/>
      <sheetName val="Nam"/>
      <sheetName val="2011"/>
      <sheetName val="Q.1"/>
      <sheetName val="Q.2"/>
      <sheetName val="th.7ch. nhu"/>
      <sheetName val="Ten_da_dat??????????"/>
      <sheetName val="Ten_da_dat???????????????????"/>
      <sheetName val="Ten_da_dat__________"/>
      <sheetName val="Ten_da_dat___________________"/>
      <sheetName val="Ten da dat????????̃̃̃̃Ϩ?㣤e狈秌_x0015_?О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 refreshError="1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1" zoomScale="205" zoomScaleNormal="205" workbookViewId="0">
      <selection activeCell="F20" sqref="F20"/>
    </sheetView>
  </sheetViews>
  <sheetFormatPr defaultColWidth="9" defaultRowHeight="15" x14ac:dyDescent="0.25"/>
  <cols>
    <col min="1" max="2" width="4" style="14" customWidth="1"/>
    <col min="3" max="16384" width="9" style="14"/>
  </cols>
  <sheetData>
    <row r="1" spans="1:8" x14ac:dyDescent="0.25">
      <c r="A1" s="14" t="s">
        <v>67</v>
      </c>
    </row>
    <row r="3" spans="1:8" x14ac:dyDescent="0.25">
      <c r="A3" s="16" t="s">
        <v>58</v>
      </c>
      <c r="B3" s="16" t="s">
        <v>59</v>
      </c>
      <c r="C3" s="16"/>
      <c r="D3" s="16"/>
      <c r="E3" s="16"/>
      <c r="F3" s="16"/>
      <c r="G3" s="16"/>
      <c r="H3" s="16"/>
    </row>
    <row r="4" spans="1:8" x14ac:dyDescent="0.25">
      <c r="A4" s="16" t="s">
        <v>60</v>
      </c>
      <c r="B4" s="16" t="s">
        <v>61</v>
      </c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 t="s">
        <v>62</v>
      </c>
      <c r="D5" s="16"/>
      <c r="E5" s="16"/>
      <c r="F5" s="16"/>
      <c r="G5" s="16"/>
      <c r="H5" s="16"/>
    </row>
    <row r="6" spans="1:8" x14ac:dyDescent="0.25">
      <c r="A6" s="16"/>
      <c r="B6" s="16"/>
      <c r="C6" s="16" t="s">
        <v>63</v>
      </c>
      <c r="D6" s="16"/>
      <c r="E6" s="16"/>
      <c r="F6" s="16"/>
      <c r="G6" s="16"/>
      <c r="H6" s="16"/>
    </row>
    <row r="7" spans="1:8" x14ac:dyDescent="0.25">
      <c r="A7" s="16"/>
      <c r="B7" s="16"/>
      <c r="C7" s="16" t="s">
        <v>64</v>
      </c>
      <c r="D7" s="16"/>
      <c r="E7" s="16"/>
      <c r="F7" s="16"/>
      <c r="G7" s="16"/>
      <c r="H7" s="16"/>
    </row>
    <row r="8" spans="1:8" x14ac:dyDescent="0.25">
      <c r="A8" s="16"/>
      <c r="B8" s="16"/>
      <c r="C8" s="16" t="s">
        <v>65</v>
      </c>
      <c r="D8" s="16"/>
      <c r="E8" s="16"/>
      <c r="F8" s="16"/>
      <c r="G8" s="16"/>
      <c r="H8" s="16"/>
    </row>
    <row r="9" spans="1:8" x14ac:dyDescent="0.25">
      <c r="A9" s="16" t="s">
        <v>66</v>
      </c>
      <c r="B9" s="16" t="s">
        <v>68</v>
      </c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 t="s">
        <v>69</v>
      </c>
      <c r="D10" s="16"/>
      <c r="E10" s="16"/>
      <c r="F10" s="16"/>
      <c r="G10" s="16"/>
      <c r="H10" s="16"/>
    </row>
    <row r="11" spans="1:8" x14ac:dyDescent="0.25">
      <c r="A11" s="16"/>
      <c r="B11" s="16"/>
      <c r="C11" s="16" t="s">
        <v>70</v>
      </c>
      <c r="D11" s="16"/>
      <c r="E11" s="16"/>
      <c r="F11" s="16"/>
      <c r="G11" s="16"/>
      <c r="H11" s="16"/>
    </row>
    <row r="12" spans="1:8" x14ac:dyDescent="0.25">
      <c r="A12" s="16"/>
      <c r="B12" s="16"/>
      <c r="C12" s="16" t="s">
        <v>71</v>
      </c>
      <c r="D12" s="16"/>
      <c r="E12" s="16"/>
      <c r="F12" s="16"/>
      <c r="G12" s="16"/>
      <c r="H12" s="16"/>
    </row>
    <row r="13" spans="1:8" x14ac:dyDescent="0.25">
      <c r="A13" s="16"/>
      <c r="B13" s="16"/>
      <c r="C13" s="16" t="s">
        <v>72</v>
      </c>
      <c r="D13" s="16"/>
      <c r="E13" s="16"/>
      <c r="F13" s="16"/>
      <c r="G13" s="16"/>
      <c r="H13" s="16"/>
    </row>
    <row r="14" spans="1:8" x14ac:dyDescent="0.25">
      <c r="A14" s="14" t="s">
        <v>73</v>
      </c>
      <c r="B14" s="14" t="s">
        <v>74</v>
      </c>
    </row>
    <row r="15" spans="1:8" x14ac:dyDescent="0.25">
      <c r="C15" s="14" t="s">
        <v>81</v>
      </c>
    </row>
    <row r="16" spans="1:8" x14ac:dyDescent="0.25">
      <c r="C16" s="15" t="s">
        <v>3</v>
      </c>
    </row>
    <row r="17" spans="1:3" x14ac:dyDescent="0.25">
      <c r="C17" s="15" t="s">
        <v>4</v>
      </c>
    </row>
    <row r="18" spans="1:3" x14ac:dyDescent="0.25">
      <c r="A18" s="14" t="s">
        <v>75</v>
      </c>
      <c r="B18" s="14" t="s">
        <v>76</v>
      </c>
    </row>
    <row r="19" spans="1:3" x14ac:dyDescent="0.25">
      <c r="C19" s="14" t="s">
        <v>81</v>
      </c>
    </row>
    <row r="20" spans="1:3" x14ac:dyDescent="0.25">
      <c r="C20" s="14" t="s">
        <v>4</v>
      </c>
    </row>
    <row r="21" spans="1:3" x14ac:dyDescent="0.25">
      <c r="A21" s="14" t="s">
        <v>77</v>
      </c>
      <c r="B21" s="14" t="s">
        <v>78</v>
      </c>
    </row>
    <row r="22" spans="1:3" x14ac:dyDescent="0.25">
      <c r="C22" s="14" t="s">
        <v>81</v>
      </c>
    </row>
    <row r="23" spans="1:3" x14ac:dyDescent="0.25">
      <c r="C23" s="14" t="s">
        <v>4</v>
      </c>
    </row>
    <row r="24" spans="1:3" x14ac:dyDescent="0.25">
      <c r="A24" s="14" t="s">
        <v>79</v>
      </c>
      <c r="B24" s="14" t="s">
        <v>80</v>
      </c>
    </row>
    <row r="25" spans="1:3" x14ac:dyDescent="0.25">
      <c r="C25" s="14" t="s">
        <v>81</v>
      </c>
    </row>
    <row r="26" spans="1:3" x14ac:dyDescent="0.25">
      <c r="C26" s="14" t="s">
        <v>4</v>
      </c>
    </row>
    <row r="27" spans="1:3" x14ac:dyDescent="0.25">
      <c r="A27" s="14" t="s">
        <v>82</v>
      </c>
      <c r="B27" s="14" t="s">
        <v>83</v>
      </c>
    </row>
    <row r="28" spans="1:3" x14ac:dyDescent="0.25">
      <c r="C28" s="14" t="s">
        <v>84</v>
      </c>
    </row>
    <row r="29" spans="1:3" x14ac:dyDescent="0.25">
      <c r="C29" s="14" t="s">
        <v>85</v>
      </c>
    </row>
    <row r="30" spans="1:3" x14ac:dyDescent="0.25">
      <c r="C30" s="14" t="s">
        <v>86</v>
      </c>
    </row>
    <row r="31" spans="1:3" x14ac:dyDescent="0.25">
      <c r="A31" s="14" t="s">
        <v>87</v>
      </c>
      <c r="B31" s="14" t="s">
        <v>88</v>
      </c>
    </row>
    <row r="32" spans="1:3" x14ac:dyDescent="0.25">
      <c r="C32" s="14" t="s">
        <v>92</v>
      </c>
    </row>
    <row r="33" spans="1:3" x14ac:dyDescent="0.25">
      <c r="C33" s="14" t="s">
        <v>93</v>
      </c>
    </row>
    <row r="34" spans="1:3" x14ac:dyDescent="0.25">
      <c r="A34" s="14" t="s">
        <v>89</v>
      </c>
      <c r="B34" s="14" t="s">
        <v>90</v>
      </c>
    </row>
    <row r="35" spans="1:3" x14ac:dyDescent="0.25">
      <c r="C35" s="14" t="s">
        <v>31</v>
      </c>
    </row>
    <row r="36" spans="1:3" x14ac:dyDescent="0.25">
      <c r="C36" s="14" t="s">
        <v>91</v>
      </c>
    </row>
    <row r="37" spans="1:3" x14ac:dyDescent="0.25">
      <c r="C37" s="14" t="s">
        <v>13</v>
      </c>
    </row>
    <row r="38" spans="1:3" x14ac:dyDescent="0.25">
      <c r="C38" s="14" t="s">
        <v>8</v>
      </c>
    </row>
    <row r="39" spans="1:3" x14ac:dyDescent="0.25">
      <c r="A39" s="14" t="s">
        <v>94</v>
      </c>
      <c r="B39" s="14" t="s">
        <v>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115" zoomScaleNormal="115" workbookViewId="0">
      <pane ySplit="5" topLeftCell="A63" activePane="bottomLeft" state="frozen"/>
      <selection activeCell="J112" sqref="J112"/>
      <selection pane="bottomLeft" activeCell="D86" sqref="D86"/>
    </sheetView>
  </sheetViews>
  <sheetFormatPr defaultColWidth="9" defaultRowHeight="12.75" x14ac:dyDescent="0.25"/>
  <cols>
    <col min="1" max="1" width="4.140625" style="168" bestFit="1" customWidth="1"/>
    <col min="2" max="2" width="25.140625" style="169" customWidth="1"/>
    <col min="3" max="3" width="6.5703125" style="170" bestFit="1" customWidth="1"/>
    <col min="4" max="4" width="5.85546875" style="168" customWidth="1"/>
    <col min="5" max="5" width="10.140625" style="167" bestFit="1" customWidth="1"/>
    <col min="6" max="6" width="8.28515625" style="167" bestFit="1" customWidth="1"/>
    <col min="7" max="7" width="8.42578125" style="167" bestFit="1" customWidth="1"/>
    <col min="8" max="8" width="11.5703125" style="167" customWidth="1"/>
    <col min="9" max="9" width="8.42578125" style="167" bestFit="1" customWidth="1"/>
    <col min="10" max="10" width="12.5703125" style="167" bestFit="1" customWidth="1"/>
    <col min="11" max="11" width="11.7109375" style="167" customWidth="1"/>
    <col min="12" max="12" width="11.28515625" style="167" bestFit="1" customWidth="1"/>
    <col min="13" max="13" width="9.42578125" style="167" customWidth="1"/>
    <col min="14" max="16384" width="9" style="167"/>
  </cols>
  <sheetData>
    <row r="1" spans="1:13" x14ac:dyDescent="0.25">
      <c r="A1" s="196" t="s">
        <v>162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3" ht="35.25" customHeight="1" x14ac:dyDescent="0.25">
      <c r="A2" s="197" t="s">
        <v>240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3" x14ac:dyDescent="0.25">
      <c r="K3" s="198" t="s">
        <v>99</v>
      </c>
      <c r="L3" s="198"/>
    </row>
    <row r="4" spans="1:13" ht="51" x14ac:dyDescent="0.25">
      <c r="A4" s="171" t="s">
        <v>0</v>
      </c>
      <c r="B4" s="171" t="s">
        <v>1</v>
      </c>
      <c r="C4" s="171" t="s">
        <v>38</v>
      </c>
      <c r="D4" s="171" t="s">
        <v>2</v>
      </c>
      <c r="E4" s="171" t="s">
        <v>133</v>
      </c>
      <c r="F4" s="172" t="s">
        <v>136</v>
      </c>
      <c r="G4" s="172" t="s">
        <v>132</v>
      </c>
      <c r="H4" s="173" t="s">
        <v>194</v>
      </c>
      <c r="I4" s="171" t="s">
        <v>135</v>
      </c>
      <c r="J4" s="171" t="s">
        <v>153</v>
      </c>
      <c r="K4" s="172" t="s">
        <v>98</v>
      </c>
      <c r="L4" s="171" t="s">
        <v>232</v>
      </c>
      <c r="M4" s="171" t="s">
        <v>233</v>
      </c>
    </row>
    <row r="5" spans="1:13" x14ac:dyDescent="0.25">
      <c r="A5" s="174">
        <v>1</v>
      </c>
      <c r="B5" s="175">
        <v>2</v>
      </c>
      <c r="C5" s="174">
        <v>3</v>
      </c>
      <c r="D5" s="174">
        <v>4</v>
      </c>
      <c r="E5" s="174">
        <v>5</v>
      </c>
      <c r="F5" s="174">
        <v>6</v>
      </c>
      <c r="G5" s="174">
        <v>7</v>
      </c>
      <c r="H5" s="174">
        <v>8</v>
      </c>
      <c r="I5" s="174">
        <v>9</v>
      </c>
      <c r="J5" s="174" t="s">
        <v>237</v>
      </c>
      <c r="K5" s="174" t="s">
        <v>238</v>
      </c>
      <c r="L5" s="174" t="s">
        <v>239</v>
      </c>
      <c r="M5" s="179"/>
    </row>
    <row r="6" spans="1:13" x14ac:dyDescent="0.25">
      <c r="A6" s="176" t="s">
        <v>6</v>
      </c>
      <c r="B6" s="177" t="s">
        <v>100</v>
      </c>
      <c r="C6" s="178"/>
      <c r="D6" s="178"/>
      <c r="E6" s="179"/>
      <c r="F6" s="179"/>
      <c r="G6" s="179"/>
      <c r="H6" s="179"/>
      <c r="I6" s="179"/>
      <c r="J6" s="179"/>
      <c r="K6" s="179"/>
      <c r="L6" s="179"/>
      <c r="M6" s="179"/>
    </row>
    <row r="7" spans="1:13" x14ac:dyDescent="0.25">
      <c r="A7" s="199" t="s">
        <v>7</v>
      </c>
      <c r="B7" s="202" t="s">
        <v>101</v>
      </c>
      <c r="C7" s="205" t="s">
        <v>185</v>
      </c>
      <c r="D7" s="180">
        <v>1</v>
      </c>
      <c r="E7" s="181">
        <f>LDKT!K7</f>
        <v>1671414</v>
      </c>
      <c r="F7" s="181">
        <f>Dungcu!O8</f>
        <v>4037</v>
      </c>
      <c r="G7" s="181">
        <f>Vatlieu!M8</f>
        <v>0</v>
      </c>
      <c r="H7" s="181">
        <f>Thietbi!O8</f>
        <v>20969</v>
      </c>
      <c r="I7" s="181">
        <f>Thietbi!N8+Dungcu!N8</f>
        <v>30683</v>
      </c>
      <c r="J7" s="181">
        <f t="shared" ref="J7:J21" si="0">E7+F7+G7+H7+I7</f>
        <v>1727103</v>
      </c>
      <c r="K7" s="181">
        <f>ROUND(J7*15%,0)</f>
        <v>259065</v>
      </c>
      <c r="L7" s="181">
        <f>K7+J7</f>
        <v>1986168</v>
      </c>
      <c r="M7" s="181">
        <f>J7+K7-H7</f>
        <v>1965199</v>
      </c>
    </row>
    <row r="8" spans="1:13" x14ac:dyDescent="0.25">
      <c r="A8" s="200"/>
      <c r="B8" s="203"/>
      <c r="C8" s="206"/>
      <c r="D8" s="180">
        <v>2</v>
      </c>
      <c r="E8" s="181">
        <f>LDKT!K8</f>
        <v>2089517</v>
      </c>
      <c r="F8" s="181">
        <f>Dungcu!O9</f>
        <v>5046</v>
      </c>
      <c r="G8" s="181">
        <f>Vatlieu!M9</f>
        <v>0</v>
      </c>
      <c r="H8" s="181">
        <f>Thietbi!O9</f>
        <v>26212</v>
      </c>
      <c r="I8" s="181">
        <f>Thietbi!N9+Dungcu!N9</f>
        <v>38354</v>
      </c>
      <c r="J8" s="181">
        <f t="shared" si="0"/>
        <v>2159129</v>
      </c>
      <c r="K8" s="181">
        <f t="shared" ref="K8:K71" si="1">ROUND(J8*15%,0)</f>
        <v>323869</v>
      </c>
      <c r="L8" s="181">
        <f t="shared" ref="L8:L71" si="2">K8+J8</f>
        <v>2482998</v>
      </c>
      <c r="M8" s="181">
        <f t="shared" ref="M8:M71" si="3">J8+K8-H8</f>
        <v>2456786</v>
      </c>
    </row>
    <row r="9" spans="1:13" x14ac:dyDescent="0.25">
      <c r="A9" s="201"/>
      <c r="B9" s="204"/>
      <c r="C9" s="207"/>
      <c r="D9" s="180">
        <v>3</v>
      </c>
      <c r="E9" s="181">
        <f>LDKT!K9</f>
        <v>2716172</v>
      </c>
      <c r="F9" s="181">
        <f>Dungcu!O10</f>
        <v>6560</v>
      </c>
      <c r="G9" s="181">
        <f>Vatlieu!M10</f>
        <v>0</v>
      </c>
      <c r="H9" s="181">
        <f>Thietbi!O10</f>
        <v>34075</v>
      </c>
      <c r="I9" s="181">
        <f>Thietbi!N10+Dungcu!N10</f>
        <v>49861</v>
      </c>
      <c r="J9" s="181">
        <f t="shared" si="0"/>
        <v>2806668</v>
      </c>
      <c r="K9" s="181">
        <f t="shared" si="1"/>
        <v>421000</v>
      </c>
      <c r="L9" s="181">
        <f t="shared" si="2"/>
        <v>3227668</v>
      </c>
      <c r="M9" s="181">
        <f t="shared" si="3"/>
        <v>3193593</v>
      </c>
    </row>
    <row r="10" spans="1:13" x14ac:dyDescent="0.25">
      <c r="A10" s="199" t="s">
        <v>9</v>
      </c>
      <c r="B10" s="208" t="s">
        <v>102</v>
      </c>
      <c r="C10" s="205" t="s">
        <v>185</v>
      </c>
      <c r="D10" s="180">
        <v>1</v>
      </c>
      <c r="E10" s="181">
        <f>LDKT!K10</f>
        <v>1856024</v>
      </c>
      <c r="F10" s="181">
        <f>Dungcu!O11</f>
        <v>4037</v>
      </c>
      <c r="G10" s="181">
        <f>Vatlieu!M11</f>
        <v>0</v>
      </c>
      <c r="H10" s="181">
        <f>Thietbi!O11</f>
        <v>20969</v>
      </c>
      <c r="I10" s="181">
        <f>Thietbi!N11+Dungcu!N11</f>
        <v>30683</v>
      </c>
      <c r="J10" s="181">
        <f t="shared" si="0"/>
        <v>1911713</v>
      </c>
      <c r="K10" s="181">
        <f t="shared" si="1"/>
        <v>286757</v>
      </c>
      <c r="L10" s="181">
        <f t="shared" si="2"/>
        <v>2198470</v>
      </c>
      <c r="M10" s="181">
        <f t="shared" si="3"/>
        <v>2177501</v>
      </c>
    </row>
    <row r="11" spans="1:13" x14ac:dyDescent="0.25">
      <c r="A11" s="200"/>
      <c r="B11" s="209"/>
      <c r="C11" s="206"/>
      <c r="D11" s="180">
        <v>2</v>
      </c>
      <c r="E11" s="181">
        <f>LDKT!K11</f>
        <v>2320307</v>
      </c>
      <c r="F11" s="181">
        <f>Dungcu!O12</f>
        <v>5046</v>
      </c>
      <c r="G11" s="181">
        <f>Vatlieu!M12</f>
        <v>0</v>
      </c>
      <c r="H11" s="181">
        <f>Thietbi!O12</f>
        <v>26212</v>
      </c>
      <c r="I11" s="181">
        <f>Thietbi!N12+Dungcu!N12</f>
        <v>38354</v>
      </c>
      <c r="J11" s="181">
        <f t="shared" si="0"/>
        <v>2389919</v>
      </c>
      <c r="K11" s="181">
        <f t="shared" si="1"/>
        <v>358488</v>
      </c>
      <c r="L11" s="181">
        <f t="shared" si="2"/>
        <v>2748407</v>
      </c>
      <c r="M11" s="181">
        <f t="shared" si="3"/>
        <v>2722195</v>
      </c>
    </row>
    <row r="12" spans="1:13" x14ac:dyDescent="0.25">
      <c r="A12" s="201"/>
      <c r="B12" s="210"/>
      <c r="C12" s="207"/>
      <c r="D12" s="180">
        <v>3</v>
      </c>
      <c r="E12" s="181">
        <f>LDKT!K12</f>
        <v>3016178</v>
      </c>
      <c r="F12" s="181">
        <f>Dungcu!O13</f>
        <v>6560</v>
      </c>
      <c r="G12" s="181">
        <f>Vatlieu!M13</f>
        <v>0</v>
      </c>
      <c r="H12" s="181">
        <f>Thietbi!O13</f>
        <v>34075</v>
      </c>
      <c r="I12" s="181">
        <f>Thietbi!N13+Dungcu!N13</f>
        <v>49861</v>
      </c>
      <c r="J12" s="181">
        <f t="shared" si="0"/>
        <v>3106674</v>
      </c>
      <c r="K12" s="181">
        <f t="shared" si="1"/>
        <v>466001</v>
      </c>
      <c r="L12" s="181">
        <f t="shared" si="2"/>
        <v>3572675</v>
      </c>
      <c r="M12" s="181">
        <f t="shared" si="3"/>
        <v>3538600</v>
      </c>
    </row>
    <row r="13" spans="1:13" x14ac:dyDescent="0.25">
      <c r="A13" s="199" t="s">
        <v>10</v>
      </c>
      <c r="B13" s="208" t="s">
        <v>103</v>
      </c>
      <c r="C13" s="205" t="s">
        <v>185</v>
      </c>
      <c r="D13" s="180">
        <v>1</v>
      </c>
      <c r="E13" s="181">
        <f>LDKT!K13</f>
        <v>11136884</v>
      </c>
      <c r="F13" s="181">
        <f>Dungcu!O14</f>
        <v>24221</v>
      </c>
      <c r="G13" s="181">
        <f>Vatlieu!M14</f>
        <v>0</v>
      </c>
      <c r="H13" s="181">
        <f>Thietbi!O14</f>
        <v>125798</v>
      </c>
      <c r="I13" s="181">
        <f>Thietbi!N14+Dungcu!N14</f>
        <v>184090</v>
      </c>
      <c r="J13" s="181">
        <f t="shared" si="0"/>
        <v>11470993</v>
      </c>
      <c r="K13" s="181">
        <f t="shared" si="1"/>
        <v>1720649</v>
      </c>
      <c r="L13" s="181">
        <f t="shared" si="2"/>
        <v>13191642</v>
      </c>
      <c r="M13" s="181">
        <f t="shared" si="3"/>
        <v>13065844</v>
      </c>
    </row>
    <row r="14" spans="1:13" x14ac:dyDescent="0.25">
      <c r="A14" s="200"/>
      <c r="B14" s="209"/>
      <c r="C14" s="206"/>
      <c r="D14" s="180">
        <v>2</v>
      </c>
      <c r="E14" s="181">
        <f>LDKT!K14</f>
        <v>13921105</v>
      </c>
      <c r="F14" s="181">
        <f>Dungcu!O15</f>
        <v>30276</v>
      </c>
      <c r="G14" s="181">
        <f>Vatlieu!M15</f>
        <v>0</v>
      </c>
      <c r="H14" s="181">
        <f>Thietbi!O15</f>
        <v>157247</v>
      </c>
      <c r="I14" s="181">
        <f>Thietbi!N15+Dungcu!N15</f>
        <v>230113</v>
      </c>
      <c r="J14" s="181">
        <f t="shared" si="0"/>
        <v>14338741</v>
      </c>
      <c r="K14" s="181">
        <f t="shared" si="1"/>
        <v>2150811</v>
      </c>
      <c r="L14" s="181">
        <f t="shared" si="2"/>
        <v>16489552</v>
      </c>
      <c r="M14" s="181">
        <f t="shared" si="3"/>
        <v>16332305</v>
      </c>
    </row>
    <row r="15" spans="1:13" x14ac:dyDescent="0.25">
      <c r="A15" s="201"/>
      <c r="B15" s="210"/>
      <c r="C15" s="207"/>
      <c r="D15" s="180">
        <v>3</v>
      </c>
      <c r="E15" s="181">
        <f>LDKT!K15</f>
        <v>18097437</v>
      </c>
      <c r="F15" s="181">
        <f>Dungcu!O16</f>
        <v>39359</v>
      </c>
      <c r="G15" s="181">
        <f>Vatlieu!M16</f>
        <v>0</v>
      </c>
      <c r="H15" s="181">
        <f>Thietbi!O16</f>
        <v>204422</v>
      </c>
      <c r="I15" s="181">
        <f>Thietbi!N16+Dungcu!N16</f>
        <v>299147</v>
      </c>
      <c r="J15" s="181">
        <f t="shared" si="0"/>
        <v>18640365</v>
      </c>
      <c r="K15" s="181">
        <f t="shared" si="1"/>
        <v>2796055</v>
      </c>
      <c r="L15" s="181">
        <f t="shared" si="2"/>
        <v>21436420</v>
      </c>
      <c r="M15" s="181">
        <f t="shared" si="3"/>
        <v>21231998</v>
      </c>
    </row>
    <row r="16" spans="1:13" x14ac:dyDescent="0.25">
      <c r="A16" s="199" t="s">
        <v>11</v>
      </c>
      <c r="B16" s="208" t="s">
        <v>131</v>
      </c>
      <c r="C16" s="205" t="s">
        <v>185</v>
      </c>
      <c r="D16" s="180">
        <v>1</v>
      </c>
      <c r="E16" s="181">
        <f>LDKT!K16</f>
        <v>11136884</v>
      </c>
      <c r="F16" s="181">
        <f>Dungcu!O17</f>
        <v>24221</v>
      </c>
      <c r="G16" s="181">
        <f>Vatlieu!M17</f>
        <v>0</v>
      </c>
      <c r="H16" s="181">
        <f>Thietbi!O17</f>
        <v>125798</v>
      </c>
      <c r="I16" s="181">
        <f>Thietbi!N17+Dungcu!N17</f>
        <v>184090</v>
      </c>
      <c r="J16" s="181">
        <f t="shared" si="0"/>
        <v>11470993</v>
      </c>
      <c r="K16" s="181">
        <f t="shared" si="1"/>
        <v>1720649</v>
      </c>
      <c r="L16" s="181">
        <f t="shared" si="2"/>
        <v>13191642</v>
      </c>
      <c r="M16" s="181">
        <f t="shared" si="3"/>
        <v>13065844</v>
      </c>
    </row>
    <row r="17" spans="1:13" x14ac:dyDescent="0.25">
      <c r="A17" s="200"/>
      <c r="B17" s="209"/>
      <c r="C17" s="206"/>
      <c r="D17" s="180">
        <v>2</v>
      </c>
      <c r="E17" s="181">
        <f>LDKT!K17</f>
        <v>13921105</v>
      </c>
      <c r="F17" s="181">
        <f>Dungcu!O18</f>
        <v>30276</v>
      </c>
      <c r="G17" s="181">
        <f>Vatlieu!M18</f>
        <v>0</v>
      </c>
      <c r="H17" s="181">
        <f>Thietbi!O18</f>
        <v>157247</v>
      </c>
      <c r="I17" s="181">
        <f>Thietbi!N18+Dungcu!N18</f>
        <v>230113</v>
      </c>
      <c r="J17" s="181">
        <f t="shared" si="0"/>
        <v>14338741</v>
      </c>
      <c r="K17" s="181">
        <f t="shared" si="1"/>
        <v>2150811</v>
      </c>
      <c r="L17" s="181">
        <f t="shared" si="2"/>
        <v>16489552</v>
      </c>
      <c r="M17" s="181">
        <f t="shared" si="3"/>
        <v>16332305</v>
      </c>
    </row>
    <row r="18" spans="1:13" x14ac:dyDescent="0.25">
      <c r="A18" s="201"/>
      <c r="B18" s="210"/>
      <c r="C18" s="207"/>
      <c r="D18" s="180">
        <v>3</v>
      </c>
      <c r="E18" s="181">
        <f>LDKT!K18</f>
        <v>18097437</v>
      </c>
      <c r="F18" s="181">
        <f>Dungcu!O19</f>
        <v>39359</v>
      </c>
      <c r="G18" s="181">
        <f>Vatlieu!M19</f>
        <v>0</v>
      </c>
      <c r="H18" s="181">
        <f>Thietbi!O19</f>
        <v>204422</v>
      </c>
      <c r="I18" s="181">
        <f>Thietbi!N19+Dungcu!N19</f>
        <v>299147</v>
      </c>
      <c r="J18" s="181">
        <f t="shared" si="0"/>
        <v>18640365</v>
      </c>
      <c r="K18" s="181">
        <f t="shared" si="1"/>
        <v>2796055</v>
      </c>
      <c r="L18" s="181">
        <f t="shared" si="2"/>
        <v>21436420</v>
      </c>
      <c r="M18" s="181">
        <f t="shared" si="3"/>
        <v>21231998</v>
      </c>
    </row>
    <row r="19" spans="1:13" x14ac:dyDescent="0.25">
      <c r="A19" s="199" t="s">
        <v>14</v>
      </c>
      <c r="B19" s="208" t="s">
        <v>104</v>
      </c>
      <c r="C19" s="205" t="s">
        <v>185</v>
      </c>
      <c r="D19" s="180">
        <v>1</v>
      </c>
      <c r="E19" s="181">
        <f>LDKT!K19</f>
        <v>885050</v>
      </c>
      <c r="F19" s="181">
        <f>Dungcu!O20</f>
        <v>1925</v>
      </c>
      <c r="G19" s="181">
        <f>Vatlieu!M20</f>
        <v>73569</v>
      </c>
      <c r="H19" s="181">
        <f>Thietbi!O20</f>
        <v>10594</v>
      </c>
      <c r="I19" s="181">
        <f>Thietbi!N20+Dungcu!N20</f>
        <v>14745</v>
      </c>
      <c r="J19" s="181">
        <f t="shared" si="0"/>
        <v>985883</v>
      </c>
      <c r="K19" s="181">
        <f t="shared" si="1"/>
        <v>147882</v>
      </c>
      <c r="L19" s="181">
        <f t="shared" si="2"/>
        <v>1133765</v>
      </c>
      <c r="M19" s="181">
        <f t="shared" si="3"/>
        <v>1123171</v>
      </c>
    </row>
    <row r="20" spans="1:13" x14ac:dyDescent="0.25">
      <c r="A20" s="200"/>
      <c r="B20" s="209"/>
      <c r="C20" s="206"/>
      <c r="D20" s="180">
        <v>2</v>
      </c>
      <c r="E20" s="181">
        <f>LDKT!K20</f>
        <v>1106313</v>
      </c>
      <c r="F20" s="181">
        <f>Dungcu!O21</f>
        <v>2406</v>
      </c>
      <c r="G20" s="181">
        <f>Vatlieu!M21</f>
        <v>73569</v>
      </c>
      <c r="H20" s="181">
        <f>Thietbi!O21</f>
        <v>13242</v>
      </c>
      <c r="I20" s="181">
        <f>Thietbi!N21+Dungcu!N21</f>
        <v>18431</v>
      </c>
      <c r="J20" s="181">
        <f t="shared" si="0"/>
        <v>1213961</v>
      </c>
      <c r="K20" s="181">
        <f t="shared" si="1"/>
        <v>182094</v>
      </c>
      <c r="L20" s="181">
        <f t="shared" si="2"/>
        <v>1396055</v>
      </c>
      <c r="M20" s="181">
        <f t="shared" si="3"/>
        <v>1382813</v>
      </c>
    </row>
    <row r="21" spans="1:13" x14ac:dyDescent="0.25">
      <c r="A21" s="201"/>
      <c r="B21" s="210"/>
      <c r="C21" s="207"/>
      <c r="D21" s="180">
        <v>3</v>
      </c>
      <c r="E21" s="181">
        <f>LDKT!K21</f>
        <v>1438207</v>
      </c>
      <c r="F21" s="181">
        <f>Dungcu!O22</f>
        <v>3128</v>
      </c>
      <c r="G21" s="181">
        <f>Vatlieu!M22</f>
        <v>73569</v>
      </c>
      <c r="H21" s="181">
        <f>Thietbi!O22</f>
        <v>17215</v>
      </c>
      <c r="I21" s="181">
        <f>Thietbi!N22+Dungcu!N22</f>
        <v>23961</v>
      </c>
      <c r="J21" s="181">
        <f t="shared" si="0"/>
        <v>1556080</v>
      </c>
      <c r="K21" s="181">
        <f t="shared" si="1"/>
        <v>233412</v>
      </c>
      <c r="L21" s="181">
        <f t="shared" si="2"/>
        <v>1789492</v>
      </c>
      <c r="M21" s="181">
        <f t="shared" si="3"/>
        <v>1772277</v>
      </c>
    </row>
    <row r="22" spans="1:13" x14ac:dyDescent="0.25">
      <c r="A22" s="176" t="s">
        <v>12</v>
      </c>
      <c r="B22" s="182" t="s">
        <v>108</v>
      </c>
      <c r="C22" s="183"/>
      <c r="D22" s="178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5">
      <c r="A23" s="199" t="s">
        <v>7</v>
      </c>
      <c r="B23" s="211" t="s">
        <v>105</v>
      </c>
      <c r="C23" s="205" t="s">
        <v>185</v>
      </c>
      <c r="D23" s="180">
        <v>1</v>
      </c>
      <c r="E23" s="181">
        <f>LDKT!K23</f>
        <v>33209</v>
      </c>
      <c r="F23" s="181">
        <f>Dungcu!O24</f>
        <v>80</v>
      </c>
      <c r="G23" s="181">
        <f>Vatlieu!M24</f>
        <v>3117</v>
      </c>
      <c r="H23" s="181">
        <f>Thietbi!O24</f>
        <v>448</v>
      </c>
      <c r="I23" s="181">
        <f>Thietbi!N24+Dungcu!N24</f>
        <v>614</v>
      </c>
      <c r="J23" s="181">
        <f t="shared" ref="J23:J31" si="4">E23+F23+G23+H23+I23</f>
        <v>37468</v>
      </c>
      <c r="K23" s="181">
        <f t="shared" si="1"/>
        <v>5620</v>
      </c>
      <c r="L23" s="181">
        <f t="shared" si="2"/>
        <v>43088</v>
      </c>
      <c r="M23" s="181">
        <f t="shared" si="3"/>
        <v>42640</v>
      </c>
    </row>
    <row r="24" spans="1:13" x14ac:dyDescent="0.25">
      <c r="A24" s="200"/>
      <c r="B24" s="212"/>
      <c r="C24" s="206"/>
      <c r="D24" s="180">
        <v>2</v>
      </c>
      <c r="E24" s="181">
        <f>LDKT!K24</f>
        <v>41511</v>
      </c>
      <c r="F24" s="181">
        <f>Dungcu!O25</f>
        <v>100</v>
      </c>
      <c r="G24" s="181">
        <f>Vatlieu!M25</f>
        <v>3117</v>
      </c>
      <c r="H24" s="181">
        <f>Thietbi!O25</f>
        <v>560</v>
      </c>
      <c r="I24" s="181">
        <f>Thietbi!N25+Dungcu!N25</f>
        <v>768</v>
      </c>
      <c r="J24" s="181">
        <f t="shared" si="4"/>
        <v>46056</v>
      </c>
      <c r="K24" s="181">
        <f t="shared" si="1"/>
        <v>6908</v>
      </c>
      <c r="L24" s="181">
        <f t="shared" si="2"/>
        <v>52964</v>
      </c>
      <c r="M24" s="181">
        <f t="shared" si="3"/>
        <v>52404</v>
      </c>
    </row>
    <row r="25" spans="1:13" x14ac:dyDescent="0.25">
      <c r="A25" s="201"/>
      <c r="B25" s="213"/>
      <c r="C25" s="207"/>
      <c r="D25" s="180">
        <v>3</v>
      </c>
      <c r="E25" s="181">
        <f>LDKT!K25</f>
        <v>54131</v>
      </c>
      <c r="F25" s="181">
        <f>Dungcu!O26</f>
        <v>131</v>
      </c>
      <c r="G25" s="181">
        <f>Vatlieu!M26</f>
        <v>3117</v>
      </c>
      <c r="H25" s="181">
        <f>Thietbi!O26</f>
        <v>728</v>
      </c>
      <c r="I25" s="181">
        <f>Thietbi!N26+Dungcu!N26</f>
        <v>999</v>
      </c>
      <c r="J25" s="181">
        <f t="shared" si="4"/>
        <v>59106</v>
      </c>
      <c r="K25" s="181">
        <f t="shared" si="1"/>
        <v>8866</v>
      </c>
      <c r="L25" s="181">
        <f t="shared" si="2"/>
        <v>67972</v>
      </c>
      <c r="M25" s="181">
        <f t="shared" si="3"/>
        <v>67244</v>
      </c>
    </row>
    <row r="26" spans="1:13" x14ac:dyDescent="0.25">
      <c r="A26" s="199" t="s">
        <v>9</v>
      </c>
      <c r="B26" s="208" t="s">
        <v>107</v>
      </c>
      <c r="C26" s="205" t="s">
        <v>185</v>
      </c>
      <c r="D26" s="180">
        <v>1</v>
      </c>
      <c r="E26" s="181">
        <f>LDKT!K26</f>
        <v>81090</v>
      </c>
      <c r="F26" s="181">
        <f>Dungcu!O27</f>
        <v>160</v>
      </c>
      <c r="G26" s="181">
        <f>Vatlieu!M27</f>
        <v>0</v>
      </c>
      <c r="H26" s="181">
        <f>Thietbi!O27</f>
        <v>833</v>
      </c>
      <c r="I26" s="181">
        <f>Thietbi!N27+Dungcu!N27</f>
        <v>1220</v>
      </c>
      <c r="J26" s="181">
        <f t="shared" si="4"/>
        <v>83303</v>
      </c>
      <c r="K26" s="181">
        <f t="shared" si="1"/>
        <v>12495</v>
      </c>
      <c r="L26" s="181">
        <f t="shared" si="2"/>
        <v>95798</v>
      </c>
      <c r="M26" s="181">
        <f t="shared" si="3"/>
        <v>94965</v>
      </c>
    </row>
    <row r="27" spans="1:13" x14ac:dyDescent="0.25">
      <c r="A27" s="200"/>
      <c r="B27" s="209"/>
      <c r="C27" s="206"/>
      <c r="D27" s="180">
        <v>2</v>
      </c>
      <c r="E27" s="181">
        <f>LDKT!K27</f>
        <v>101363</v>
      </c>
      <c r="F27" s="181">
        <f>Dungcu!O28</f>
        <v>201</v>
      </c>
      <c r="G27" s="181">
        <f>Vatlieu!M28</f>
        <v>0</v>
      </c>
      <c r="H27" s="181">
        <f>Thietbi!O28</f>
        <v>1041</v>
      </c>
      <c r="I27" s="181">
        <f>Thietbi!N28+Dungcu!N28</f>
        <v>1525</v>
      </c>
      <c r="J27" s="181">
        <f t="shared" si="4"/>
        <v>104130</v>
      </c>
      <c r="K27" s="181">
        <f t="shared" si="1"/>
        <v>15620</v>
      </c>
      <c r="L27" s="181">
        <f t="shared" si="2"/>
        <v>119750</v>
      </c>
      <c r="M27" s="181">
        <f t="shared" si="3"/>
        <v>118709</v>
      </c>
    </row>
    <row r="28" spans="1:13" x14ac:dyDescent="0.25">
      <c r="A28" s="201"/>
      <c r="B28" s="210"/>
      <c r="C28" s="207"/>
      <c r="D28" s="180">
        <v>3</v>
      </c>
      <c r="E28" s="181">
        <f>LDKT!K28</f>
        <v>131771</v>
      </c>
      <c r="F28" s="181">
        <f>Dungcu!O29</f>
        <v>261</v>
      </c>
      <c r="G28" s="181">
        <f>Vatlieu!M29</f>
        <v>0</v>
      </c>
      <c r="H28" s="181">
        <f>Thietbi!O29</f>
        <v>1354</v>
      </c>
      <c r="I28" s="181">
        <f>Thietbi!N29+Dungcu!N29</f>
        <v>1982</v>
      </c>
      <c r="J28" s="181">
        <f t="shared" si="4"/>
        <v>135368</v>
      </c>
      <c r="K28" s="181">
        <f t="shared" si="1"/>
        <v>20305</v>
      </c>
      <c r="L28" s="181">
        <f t="shared" si="2"/>
        <v>155673</v>
      </c>
      <c r="M28" s="181">
        <f t="shared" si="3"/>
        <v>154319</v>
      </c>
    </row>
    <row r="29" spans="1:13" x14ac:dyDescent="0.25">
      <c r="A29" s="199" t="s">
        <v>10</v>
      </c>
      <c r="B29" s="208" t="s">
        <v>106</v>
      </c>
      <c r="C29" s="205" t="s">
        <v>185</v>
      </c>
      <c r="D29" s="180">
        <v>1</v>
      </c>
      <c r="E29" s="181">
        <f>LDKT!K29</f>
        <v>33209</v>
      </c>
      <c r="F29" s="181">
        <f>Dungcu!O30</f>
        <v>80</v>
      </c>
      <c r="G29" s="181">
        <f>Vatlieu!M30</f>
        <v>3117</v>
      </c>
      <c r="H29" s="181">
        <f>Thietbi!O30</f>
        <v>448</v>
      </c>
      <c r="I29" s="181">
        <f>Thietbi!N30+Dungcu!N30</f>
        <v>614</v>
      </c>
      <c r="J29" s="181">
        <f t="shared" si="4"/>
        <v>37468</v>
      </c>
      <c r="K29" s="181">
        <f t="shared" si="1"/>
        <v>5620</v>
      </c>
      <c r="L29" s="181">
        <f t="shared" si="2"/>
        <v>43088</v>
      </c>
      <c r="M29" s="181">
        <f t="shared" si="3"/>
        <v>42640</v>
      </c>
    </row>
    <row r="30" spans="1:13" x14ac:dyDescent="0.25">
      <c r="A30" s="200"/>
      <c r="B30" s="209"/>
      <c r="C30" s="206"/>
      <c r="D30" s="180">
        <v>2</v>
      </c>
      <c r="E30" s="181">
        <f>LDKT!K30</f>
        <v>41511</v>
      </c>
      <c r="F30" s="181">
        <f>Dungcu!O31</f>
        <v>100</v>
      </c>
      <c r="G30" s="181">
        <f>Vatlieu!M31</f>
        <v>3117</v>
      </c>
      <c r="H30" s="181">
        <f>Thietbi!O31</f>
        <v>560</v>
      </c>
      <c r="I30" s="181">
        <f>Thietbi!N31+Dungcu!N31</f>
        <v>768</v>
      </c>
      <c r="J30" s="181">
        <f t="shared" si="4"/>
        <v>46056</v>
      </c>
      <c r="K30" s="181">
        <f t="shared" si="1"/>
        <v>6908</v>
      </c>
      <c r="L30" s="181">
        <f t="shared" si="2"/>
        <v>52964</v>
      </c>
      <c r="M30" s="181">
        <f t="shared" si="3"/>
        <v>52404</v>
      </c>
    </row>
    <row r="31" spans="1:13" x14ac:dyDescent="0.25">
      <c r="A31" s="201"/>
      <c r="B31" s="210"/>
      <c r="C31" s="207"/>
      <c r="D31" s="180">
        <v>3</v>
      </c>
      <c r="E31" s="181">
        <f>LDKT!K31</f>
        <v>54131</v>
      </c>
      <c r="F31" s="181">
        <f>Dungcu!O32</f>
        <v>131</v>
      </c>
      <c r="G31" s="181">
        <f>Vatlieu!M32</f>
        <v>3117</v>
      </c>
      <c r="H31" s="181">
        <f>Thietbi!O32</f>
        <v>728</v>
      </c>
      <c r="I31" s="181">
        <f>Thietbi!N32+Dungcu!N32</f>
        <v>999</v>
      </c>
      <c r="J31" s="181">
        <f t="shared" si="4"/>
        <v>59106</v>
      </c>
      <c r="K31" s="181">
        <f t="shared" si="1"/>
        <v>8866</v>
      </c>
      <c r="L31" s="181">
        <f t="shared" si="2"/>
        <v>67972</v>
      </c>
      <c r="M31" s="181">
        <f t="shared" si="3"/>
        <v>67244</v>
      </c>
    </row>
    <row r="32" spans="1:13" x14ac:dyDescent="0.25">
      <c r="A32" s="176" t="s">
        <v>15</v>
      </c>
      <c r="B32" s="182" t="s">
        <v>109</v>
      </c>
      <c r="C32" s="183"/>
      <c r="D32" s="178"/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5">
      <c r="A33" s="199" t="s">
        <v>7</v>
      </c>
      <c r="B33" s="208" t="s">
        <v>111</v>
      </c>
      <c r="C33" s="205" t="s">
        <v>185</v>
      </c>
      <c r="D33" s="180">
        <v>1</v>
      </c>
      <c r="E33" s="181">
        <f>LDKT!K33</f>
        <v>81090</v>
      </c>
      <c r="F33" s="181">
        <f>Dungcu!O34</f>
        <v>160</v>
      </c>
      <c r="G33" s="181">
        <f>Vatlieu!M34</f>
        <v>0</v>
      </c>
      <c r="H33" s="181">
        <f>Thietbi!O34</f>
        <v>833</v>
      </c>
      <c r="I33" s="181">
        <f>Thietbi!N34+Dungcu!N34</f>
        <v>1220</v>
      </c>
      <c r="J33" s="181">
        <f t="shared" ref="J33:J41" si="5">E33+F33+G33+H33+I33</f>
        <v>83303</v>
      </c>
      <c r="K33" s="181">
        <f t="shared" si="1"/>
        <v>12495</v>
      </c>
      <c r="L33" s="181">
        <f t="shared" si="2"/>
        <v>95798</v>
      </c>
      <c r="M33" s="181">
        <f t="shared" si="3"/>
        <v>94965</v>
      </c>
    </row>
    <row r="34" spans="1:13" x14ac:dyDescent="0.25">
      <c r="A34" s="200"/>
      <c r="B34" s="209"/>
      <c r="C34" s="206"/>
      <c r="D34" s="180">
        <v>2</v>
      </c>
      <c r="E34" s="181">
        <f>LDKT!K34</f>
        <v>101363</v>
      </c>
      <c r="F34" s="181">
        <f>Dungcu!O35</f>
        <v>201</v>
      </c>
      <c r="G34" s="181">
        <f>Vatlieu!M35</f>
        <v>0</v>
      </c>
      <c r="H34" s="181">
        <f>Thietbi!O35</f>
        <v>1041</v>
      </c>
      <c r="I34" s="181">
        <f>Thietbi!N35+Dungcu!N35</f>
        <v>1525</v>
      </c>
      <c r="J34" s="181">
        <f t="shared" si="5"/>
        <v>104130</v>
      </c>
      <c r="K34" s="181">
        <f t="shared" si="1"/>
        <v>15620</v>
      </c>
      <c r="L34" s="181">
        <f t="shared" si="2"/>
        <v>119750</v>
      </c>
      <c r="M34" s="181">
        <f t="shared" si="3"/>
        <v>118709</v>
      </c>
    </row>
    <row r="35" spans="1:13" x14ac:dyDescent="0.25">
      <c r="A35" s="201"/>
      <c r="B35" s="210"/>
      <c r="C35" s="207"/>
      <c r="D35" s="180">
        <v>3</v>
      </c>
      <c r="E35" s="181">
        <f>LDKT!K35</f>
        <v>131771</v>
      </c>
      <c r="F35" s="181">
        <f>Dungcu!O36</f>
        <v>261</v>
      </c>
      <c r="G35" s="181">
        <f>Vatlieu!M36</f>
        <v>0</v>
      </c>
      <c r="H35" s="181">
        <f>Thietbi!O36</f>
        <v>1354</v>
      </c>
      <c r="I35" s="181">
        <f>Thietbi!N36+Dungcu!N36</f>
        <v>1982</v>
      </c>
      <c r="J35" s="181">
        <f t="shared" si="5"/>
        <v>135368</v>
      </c>
      <c r="K35" s="181">
        <f t="shared" si="1"/>
        <v>20305</v>
      </c>
      <c r="L35" s="181">
        <f t="shared" si="2"/>
        <v>155673</v>
      </c>
      <c r="M35" s="181">
        <f t="shared" si="3"/>
        <v>154319</v>
      </c>
    </row>
    <row r="36" spans="1:13" x14ac:dyDescent="0.25">
      <c r="A36" s="199" t="s">
        <v>9</v>
      </c>
      <c r="B36" s="208" t="s">
        <v>112</v>
      </c>
      <c r="C36" s="205" t="s">
        <v>185</v>
      </c>
      <c r="D36" s="180">
        <v>1</v>
      </c>
      <c r="E36" s="181">
        <f>LDKT!K36</f>
        <v>1271370</v>
      </c>
      <c r="F36" s="181">
        <f>Dungcu!O37</f>
        <v>2406</v>
      </c>
      <c r="G36" s="181">
        <f>Vatlieu!M37</f>
        <v>0</v>
      </c>
      <c r="H36" s="181">
        <f>Thietbi!O37</f>
        <v>12496</v>
      </c>
      <c r="I36" s="181">
        <f>Thietbi!N37+Dungcu!N37</f>
        <v>18287</v>
      </c>
      <c r="J36" s="181">
        <f t="shared" si="5"/>
        <v>1304559</v>
      </c>
      <c r="K36" s="181">
        <f t="shared" si="1"/>
        <v>195684</v>
      </c>
      <c r="L36" s="181">
        <f t="shared" si="2"/>
        <v>1500243</v>
      </c>
      <c r="M36" s="181">
        <f t="shared" si="3"/>
        <v>1487747</v>
      </c>
    </row>
    <row r="37" spans="1:13" x14ac:dyDescent="0.25">
      <c r="A37" s="200"/>
      <c r="B37" s="209"/>
      <c r="C37" s="206"/>
      <c r="D37" s="180">
        <v>2</v>
      </c>
      <c r="E37" s="181">
        <f>LDKT!K37</f>
        <v>1589213</v>
      </c>
      <c r="F37" s="181">
        <f>Dungcu!O38</f>
        <v>3008</v>
      </c>
      <c r="G37" s="181">
        <f>Vatlieu!M38</f>
        <v>0</v>
      </c>
      <c r="H37" s="181">
        <f>Thietbi!O38</f>
        <v>15621</v>
      </c>
      <c r="I37" s="181">
        <f>Thietbi!N38+Dungcu!N38</f>
        <v>22859</v>
      </c>
      <c r="J37" s="181">
        <f t="shared" si="5"/>
        <v>1630701</v>
      </c>
      <c r="K37" s="181">
        <f t="shared" si="1"/>
        <v>244605</v>
      </c>
      <c r="L37" s="181">
        <f t="shared" si="2"/>
        <v>1875306</v>
      </c>
      <c r="M37" s="181">
        <f t="shared" si="3"/>
        <v>1859685</v>
      </c>
    </row>
    <row r="38" spans="1:13" x14ac:dyDescent="0.25">
      <c r="A38" s="201"/>
      <c r="B38" s="210"/>
      <c r="C38" s="207"/>
      <c r="D38" s="180">
        <v>3</v>
      </c>
      <c r="E38" s="181">
        <f>LDKT!K38</f>
        <v>2066400</v>
      </c>
      <c r="F38" s="181">
        <f>Dungcu!O39</f>
        <v>3910</v>
      </c>
      <c r="G38" s="181">
        <f>Vatlieu!M39</f>
        <v>0</v>
      </c>
      <c r="H38" s="181">
        <f>Thietbi!O39</f>
        <v>20307</v>
      </c>
      <c r="I38" s="181">
        <f>Thietbi!N39+Dungcu!N39</f>
        <v>29717</v>
      </c>
      <c r="J38" s="181">
        <f t="shared" si="5"/>
        <v>2120334</v>
      </c>
      <c r="K38" s="181">
        <f t="shared" si="1"/>
        <v>318050</v>
      </c>
      <c r="L38" s="181">
        <f t="shared" si="2"/>
        <v>2438384</v>
      </c>
      <c r="M38" s="181">
        <f t="shared" si="3"/>
        <v>2418077</v>
      </c>
    </row>
    <row r="39" spans="1:13" x14ac:dyDescent="0.25">
      <c r="A39" s="199" t="s">
        <v>10</v>
      </c>
      <c r="B39" s="208" t="s">
        <v>110</v>
      </c>
      <c r="C39" s="205" t="s">
        <v>185</v>
      </c>
      <c r="D39" s="180">
        <v>1</v>
      </c>
      <c r="E39" s="181">
        <f>LDKT!K39</f>
        <v>1525644</v>
      </c>
      <c r="F39" s="181">
        <f>Dungcu!O40</f>
        <v>2887</v>
      </c>
      <c r="G39" s="181">
        <f>Vatlieu!M40</f>
        <v>110478</v>
      </c>
      <c r="H39" s="181">
        <f>Thietbi!O40</f>
        <v>15906</v>
      </c>
      <c r="I39" s="181">
        <f>Thietbi!N40+Dungcu!N40</f>
        <v>22117</v>
      </c>
      <c r="J39" s="181">
        <f t="shared" si="5"/>
        <v>1677032</v>
      </c>
      <c r="K39" s="181">
        <f t="shared" si="1"/>
        <v>251555</v>
      </c>
      <c r="L39" s="181">
        <f t="shared" si="2"/>
        <v>1928587</v>
      </c>
      <c r="M39" s="181">
        <f t="shared" si="3"/>
        <v>1912681</v>
      </c>
    </row>
    <row r="40" spans="1:13" x14ac:dyDescent="0.25">
      <c r="A40" s="200"/>
      <c r="B40" s="209"/>
      <c r="C40" s="206"/>
      <c r="D40" s="180">
        <v>2</v>
      </c>
      <c r="E40" s="181">
        <f>LDKT!K40</f>
        <v>1907055</v>
      </c>
      <c r="F40" s="181">
        <f>Dungcu!O41</f>
        <v>3609</v>
      </c>
      <c r="G40" s="181">
        <f>Vatlieu!M41</f>
        <v>110478</v>
      </c>
      <c r="H40" s="181">
        <f>Thietbi!O41</f>
        <v>19883</v>
      </c>
      <c r="I40" s="181">
        <f>Thietbi!N41+Dungcu!N41</f>
        <v>27647</v>
      </c>
      <c r="J40" s="181">
        <f t="shared" si="5"/>
        <v>2068672</v>
      </c>
      <c r="K40" s="181">
        <f t="shared" si="1"/>
        <v>310301</v>
      </c>
      <c r="L40" s="181">
        <f t="shared" si="2"/>
        <v>2378973</v>
      </c>
      <c r="M40" s="181">
        <f t="shared" si="3"/>
        <v>2359090</v>
      </c>
    </row>
    <row r="41" spans="1:13" x14ac:dyDescent="0.25">
      <c r="A41" s="201"/>
      <c r="B41" s="210"/>
      <c r="C41" s="207"/>
      <c r="D41" s="180">
        <v>3</v>
      </c>
      <c r="E41" s="181">
        <f>LDKT!K41</f>
        <v>2479172</v>
      </c>
      <c r="F41" s="181">
        <f>Dungcu!O42</f>
        <v>4692</v>
      </c>
      <c r="G41" s="181">
        <f>Vatlieu!M42</f>
        <v>110478</v>
      </c>
      <c r="H41" s="181">
        <f>Thietbi!O42</f>
        <v>25848</v>
      </c>
      <c r="I41" s="181">
        <f>Thietbi!N42+Dungcu!N42</f>
        <v>35941</v>
      </c>
      <c r="J41" s="181">
        <f t="shared" si="5"/>
        <v>2656131</v>
      </c>
      <c r="K41" s="181">
        <f t="shared" si="1"/>
        <v>398420</v>
      </c>
      <c r="L41" s="181">
        <f t="shared" si="2"/>
        <v>3054551</v>
      </c>
      <c r="M41" s="181">
        <f t="shared" si="3"/>
        <v>3028703</v>
      </c>
    </row>
    <row r="42" spans="1:13" x14ac:dyDescent="0.25">
      <c r="A42" s="184" t="s">
        <v>16</v>
      </c>
      <c r="B42" s="182" t="s">
        <v>113</v>
      </c>
      <c r="C42" s="183"/>
      <c r="D42" s="185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5">
      <c r="A43" s="214">
        <v>1</v>
      </c>
      <c r="B43" s="208" t="s">
        <v>126</v>
      </c>
      <c r="C43" s="205" t="s">
        <v>185</v>
      </c>
      <c r="D43" s="180">
        <v>1</v>
      </c>
      <c r="E43" s="181">
        <f>LDKT!K43</f>
        <v>254274</v>
      </c>
      <c r="F43" s="181">
        <f>Dungcu!O44</f>
        <v>481</v>
      </c>
      <c r="G43" s="181">
        <f>Vatlieu!M44</f>
        <v>0</v>
      </c>
      <c r="H43" s="181">
        <f>Thietbi!O44</f>
        <v>2499</v>
      </c>
      <c r="I43" s="181">
        <f>Thietbi!N44+Dungcu!N44</f>
        <v>3658</v>
      </c>
      <c r="J43" s="181">
        <f t="shared" ref="J43:J54" si="6">E43+F43+G43+H43+I43</f>
        <v>260912</v>
      </c>
      <c r="K43" s="181">
        <f t="shared" si="1"/>
        <v>39137</v>
      </c>
      <c r="L43" s="181">
        <f t="shared" si="2"/>
        <v>300049</v>
      </c>
      <c r="M43" s="181">
        <f t="shared" si="3"/>
        <v>297550</v>
      </c>
    </row>
    <row r="44" spans="1:13" x14ac:dyDescent="0.25">
      <c r="A44" s="215"/>
      <c r="B44" s="209"/>
      <c r="C44" s="206"/>
      <c r="D44" s="180">
        <v>2</v>
      </c>
      <c r="E44" s="181">
        <f>LDKT!K44</f>
        <v>317843</v>
      </c>
      <c r="F44" s="181">
        <f>Dungcu!O45</f>
        <v>602</v>
      </c>
      <c r="G44" s="181">
        <f>Vatlieu!M45</f>
        <v>0</v>
      </c>
      <c r="H44" s="181">
        <f>Thietbi!O45</f>
        <v>3124</v>
      </c>
      <c r="I44" s="181">
        <f>Thietbi!N45+Dungcu!N45</f>
        <v>4572</v>
      </c>
      <c r="J44" s="181">
        <f t="shared" si="6"/>
        <v>326141</v>
      </c>
      <c r="K44" s="181">
        <f t="shared" si="1"/>
        <v>48921</v>
      </c>
      <c r="L44" s="181">
        <f t="shared" si="2"/>
        <v>375062</v>
      </c>
      <c r="M44" s="181">
        <f t="shared" si="3"/>
        <v>371938</v>
      </c>
    </row>
    <row r="45" spans="1:13" x14ac:dyDescent="0.25">
      <c r="A45" s="216"/>
      <c r="B45" s="210"/>
      <c r="C45" s="207"/>
      <c r="D45" s="180">
        <v>3</v>
      </c>
      <c r="E45" s="181">
        <f>LDKT!K45</f>
        <v>413619</v>
      </c>
      <c r="F45" s="181">
        <f>Dungcu!O46</f>
        <v>782</v>
      </c>
      <c r="G45" s="181">
        <f>Vatlieu!M46</f>
        <v>0</v>
      </c>
      <c r="H45" s="181">
        <f>Thietbi!O46</f>
        <v>4061</v>
      </c>
      <c r="I45" s="181">
        <f>Thietbi!N46+Dungcu!N46</f>
        <v>5944</v>
      </c>
      <c r="J45" s="181">
        <f t="shared" si="6"/>
        <v>424406</v>
      </c>
      <c r="K45" s="181">
        <f t="shared" si="1"/>
        <v>63661</v>
      </c>
      <c r="L45" s="181">
        <f t="shared" si="2"/>
        <v>488067</v>
      </c>
      <c r="M45" s="181">
        <f t="shared" si="3"/>
        <v>484006</v>
      </c>
    </row>
    <row r="46" spans="1:13" x14ac:dyDescent="0.25">
      <c r="A46" s="214">
        <v>2</v>
      </c>
      <c r="B46" s="208" t="s">
        <v>114</v>
      </c>
      <c r="C46" s="205" t="s">
        <v>185</v>
      </c>
      <c r="D46" s="180">
        <v>1</v>
      </c>
      <c r="E46" s="181">
        <f>LDKT!K46</f>
        <v>1525644</v>
      </c>
      <c r="F46" s="181">
        <f>Dungcu!O47</f>
        <v>2887</v>
      </c>
      <c r="G46" s="181">
        <f>Vatlieu!M47</f>
        <v>0</v>
      </c>
      <c r="H46" s="181">
        <f>Thietbi!O47</f>
        <v>14996</v>
      </c>
      <c r="I46" s="181">
        <f>Thietbi!N47+Dungcu!N47</f>
        <v>21944</v>
      </c>
      <c r="J46" s="181">
        <f t="shared" si="6"/>
        <v>1565471</v>
      </c>
      <c r="K46" s="181">
        <f t="shared" si="1"/>
        <v>234821</v>
      </c>
      <c r="L46" s="181">
        <f t="shared" si="2"/>
        <v>1800292</v>
      </c>
      <c r="M46" s="181">
        <f t="shared" si="3"/>
        <v>1785296</v>
      </c>
    </row>
    <row r="47" spans="1:13" x14ac:dyDescent="0.25">
      <c r="A47" s="215"/>
      <c r="B47" s="209"/>
      <c r="C47" s="206"/>
      <c r="D47" s="180">
        <v>2</v>
      </c>
      <c r="E47" s="181">
        <f>LDKT!K47</f>
        <v>1907055</v>
      </c>
      <c r="F47" s="181">
        <f>Dungcu!O48</f>
        <v>3609</v>
      </c>
      <c r="G47" s="181">
        <f>Vatlieu!M48</f>
        <v>0</v>
      </c>
      <c r="H47" s="181">
        <f>Thietbi!O48</f>
        <v>18745</v>
      </c>
      <c r="I47" s="181">
        <f>Thietbi!N48+Dungcu!N48</f>
        <v>27431</v>
      </c>
      <c r="J47" s="181">
        <f t="shared" si="6"/>
        <v>1956840</v>
      </c>
      <c r="K47" s="181">
        <f t="shared" si="1"/>
        <v>293526</v>
      </c>
      <c r="L47" s="181">
        <f t="shared" si="2"/>
        <v>2250366</v>
      </c>
      <c r="M47" s="181">
        <f t="shared" si="3"/>
        <v>2231621</v>
      </c>
    </row>
    <row r="48" spans="1:13" x14ac:dyDescent="0.25">
      <c r="A48" s="216"/>
      <c r="B48" s="210"/>
      <c r="C48" s="207"/>
      <c r="D48" s="180">
        <v>3</v>
      </c>
      <c r="E48" s="181">
        <f>LDKT!K48</f>
        <v>2479172</v>
      </c>
      <c r="F48" s="181">
        <f>Dungcu!O49</f>
        <v>4692</v>
      </c>
      <c r="G48" s="181">
        <f>Vatlieu!M49</f>
        <v>0</v>
      </c>
      <c r="H48" s="181">
        <f>Thietbi!O49</f>
        <v>24368</v>
      </c>
      <c r="I48" s="181">
        <f>Thietbi!N49+Dungcu!N49</f>
        <v>35661</v>
      </c>
      <c r="J48" s="181">
        <f t="shared" si="6"/>
        <v>2543893</v>
      </c>
      <c r="K48" s="181">
        <f t="shared" si="1"/>
        <v>381584</v>
      </c>
      <c r="L48" s="181">
        <f t="shared" si="2"/>
        <v>2925477</v>
      </c>
      <c r="M48" s="181">
        <f t="shared" si="3"/>
        <v>2901109</v>
      </c>
    </row>
    <row r="49" spans="1:13" x14ac:dyDescent="0.25">
      <c r="A49" s="214">
        <v>3</v>
      </c>
      <c r="B49" s="208" t="s">
        <v>115</v>
      </c>
      <c r="C49" s="205" t="s">
        <v>185</v>
      </c>
      <c r="D49" s="180">
        <v>1</v>
      </c>
      <c r="E49" s="181">
        <f>LDKT!K49</f>
        <v>254274</v>
      </c>
      <c r="F49" s="181">
        <f>Dungcu!O50</f>
        <v>241</v>
      </c>
      <c r="G49" s="181">
        <f>Vatlieu!M50</f>
        <v>0</v>
      </c>
      <c r="H49" s="181">
        <f>Thietbi!O50</f>
        <v>1250</v>
      </c>
      <c r="I49" s="181">
        <f>Thietbi!N50+Dungcu!N50</f>
        <v>1829</v>
      </c>
      <c r="J49" s="181">
        <f t="shared" si="6"/>
        <v>257594</v>
      </c>
      <c r="K49" s="181">
        <f t="shared" si="1"/>
        <v>38639</v>
      </c>
      <c r="L49" s="181">
        <f t="shared" si="2"/>
        <v>296233</v>
      </c>
      <c r="M49" s="181">
        <f t="shared" si="3"/>
        <v>294983</v>
      </c>
    </row>
    <row r="50" spans="1:13" x14ac:dyDescent="0.25">
      <c r="A50" s="215"/>
      <c r="B50" s="209"/>
      <c r="C50" s="206"/>
      <c r="D50" s="180">
        <v>2</v>
      </c>
      <c r="E50" s="181">
        <f>LDKT!K50</f>
        <v>317843</v>
      </c>
      <c r="F50" s="181">
        <f>Dungcu!O51</f>
        <v>301</v>
      </c>
      <c r="G50" s="181">
        <f>Vatlieu!M51</f>
        <v>0</v>
      </c>
      <c r="H50" s="181">
        <f>Thietbi!O51</f>
        <v>1562</v>
      </c>
      <c r="I50" s="181">
        <f>Thietbi!N51+Dungcu!N51</f>
        <v>2286</v>
      </c>
      <c r="J50" s="181">
        <f t="shared" si="6"/>
        <v>321992</v>
      </c>
      <c r="K50" s="181">
        <f t="shared" si="1"/>
        <v>48299</v>
      </c>
      <c r="L50" s="181">
        <f t="shared" si="2"/>
        <v>370291</v>
      </c>
      <c r="M50" s="181">
        <f t="shared" si="3"/>
        <v>368729</v>
      </c>
    </row>
    <row r="51" spans="1:13" x14ac:dyDescent="0.25">
      <c r="A51" s="216"/>
      <c r="B51" s="210"/>
      <c r="C51" s="207"/>
      <c r="D51" s="180">
        <v>3</v>
      </c>
      <c r="E51" s="181">
        <f>LDKT!K51</f>
        <v>413619</v>
      </c>
      <c r="F51" s="181">
        <f>Dungcu!O52</f>
        <v>391</v>
      </c>
      <c r="G51" s="181">
        <f>Vatlieu!M52</f>
        <v>0</v>
      </c>
      <c r="H51" s="181">
        <f>Thietbi!O52</f>
        <v>2031</v>
      </c>
      <c r="I51" s="181">
        <f>Thietbi!N52+Dungcu!N52</f>
        <v>2972</v>
      </c>
      <c r="J51" s="181">
        <f t="shared" si="6"/>
        <v>419013</v>
      </c>
      <c r="K51" s="181">
        <f t="shared" si="1"/>
        <v>62852</v>
      </c>
      <c r="L51" s="181">
        <f t="shared" si="2"/>
        <v>481865</v>
      </c>
      <c r="M51" s="181">
        <f t="shared" si="3"/>
        <v>479834</v>
      </c>
    </row>
    <row r="52" spans="1:13" x14ac:dyDescent="0.25">
      <c r="A52" s="214">
        <v>4</v>
      </c>
      <c r="B52" s="208" t="s">
        <v>106</v>
      </c>
      <c r="C52" s="205" t="s">
        <v>185</v>
      </c>
      <c r="D52" s="180">
        <v>1</v>
      </c>
      <c r="E52" s="181">
        <f>LDKT!K52</f>
        <v>33209</v>
      </c>
      <c r="F52" s="181">
        <f>Dungcu!O53</f>
        <v>80</v>
      </c>
      <c r="G52" s="181">
        <f>Vatlieu!M53</f>
        <v>3117</v>
      </c>
      <c r="H52" s="181">
        <f>Thietbi!O53</f>
        <v>448</v>
      </c>
      <c r="I52" s="181">
        <f>Thietbi!N53+Dungcu!N53</f>
        <v>614</v>
      </c>
      <c r="J52" s="181">
        <f t="shared" si="6"/>
        <v>37468</v>
      </c>
      <c r="K52" s="181">
        <f t="shared" si="1"/>
        <v>5620</v>
      </c>
      <c r="L52" s="181">
        <f t="shared" si="2"/>
        <v>43088</v>
      </c>
      <c r="M52" s="181">
        <f t="shared" si="3"/>
        <v>42640</v>
      </c>
    </row>
    <row r="53" spans="1:13" x14ac:dyDescent="0.25">
      <c r="A53" s="215"/>
      <c r="B53" s="209"/>
      <c r="C53" s="206"/>
      <c r="D53" s="180">
        <v>2</v>
      </c>
      <c r="E53" s="181">
        <f>LDKT!K53</f>
        <v>41511</v>
      </c>
      <c r="F53" s="181">
        <f>Dungcu!O54</f>
        <v>100</v>
      </c>
      <c r="G53" s="181">
        <f>Vatlieu!M54</f>
        <v>3117</v>
      </c>
      <c r="H53" s="181">
        <f>Thietbi!O54</f>
        <v>560</v>
      </c>
      <c r="I53" s="181">
        <f>Thietbi!N54+Dungcu!N54</f>
        <v>768</v>
      </c>
      <c r="J53" s="181">
        <f t="shared" si="6"/>
        <v>46056</v>
      </c>
      <c r="K53" s="181">
        <f t="shared" si="1"/>
        <v>6908</v>
      </c>
      <c r="L53" s="181">
        <f t="shared" si="2"/>
        <v>52964</v>
      </c>
      <c r="M53" s="181">
        <f t="shared" si="3"/>
        <v>52404</v>
      </c>
    </row>
    <row r="54" spans="1:13" x14ac:dyDescent="0.25">
      <c r="A54" s="216"/>
      <c r="B54" s="210"/>
      <c r="C54" s="207"/>
      <c r="D54" s="180">
        <v>3</v>
      </c>
      <c r="E54" s="181">
        <f>LDKT!K54</f>
        <v>54131</v>
      </c>
      <c r="F54" s="181">
        <f>Dungcu!O55</f>
        <v>131</v>
      </c>
      <c r="G54" s="181">
        <f>Vatlieu!M55</f>
        <v>3117</v>
      </c>
      <c r="H54" s="181">
        <f>Thietbi!O55</f>
        <v>728</v>
      </c>
      <c r="I54" s="181">
        <f>Thietbi!N55+Dungcu!N55</f>
        <v>999</v>
      </c>
      <c r="J54" s="181">
        <f t="shared" si="6"/>
        <v>59106</v>
      </c>
      <c r="K54" s="181">
        <f t="shared" si="1"/>
        <v>8866</v>
      </c>
      <c r="L54" s="181">
        <f t="shared" si="2"/>
        <v>67972</v>
      </c>
      <c r="M54" s="181">
        <f t="shared" si="3"/>
        <v>67244</v>
      </c>
    </row>
    <row r="55" spans="1:13" x14ac:dyDescent="0.25">
      <c r="A55" s="184" t="s">
        <v>17</v>
      </c>
      <c r="B55" s="177" t="s">
        <v>116</v>
      </c>
      <c r="C55" s="183"/>
      <c r="D55" s="186"/>
      <c r="E55" s="181"/>
      <c r="F55" s="181"/>
      <c r="G55" s="181"/>
      <c r="H55" s="181"/>
      <c r="I55" s="181"/>
      <c r="J55" s="181"/>
      <c r="K55" s="181"/>
      <c r="L55" s="181"/>
      <c r="M55" s="181"/>
    </row>
    <row r="56" spans="1:13" ht="25.5" x14ac:dyDescent="0.25">
      <c r="A56" s="185">
        <v>1</v>
      </c>
      <c r="B56" s="187" t="s">
        <v>116</v>
      </c>
      <c r="C56" s="183" t="s">
        <v>185</v>
      </c>
      <c r="D56" s="186" t="s">
        <v>33</v>
      </c>
      <c r="E56" s="181">
        <f>LDKT!K56</f>
        <v>332091</v>
      </c>
      <c r="F56" s="181">
        <f>Dungcu!O57</f>
        <v>802</v>
      </c>
      <c r="G56" s="181">
        <f>Vatlieu!M57</f>
        <v>24441</v>
      </c>
      <c r="H56" s="181">
        <f>Thietbi!O57</f>
        <v>4421</v>
      </c>
      <c r="I56" s="181">
        <f>Thietbi!N57+Dungcu!N57</f>
        <v>6144</v>
      </c>
      <c r="J56" s="181">
        <f>E56+F56+G56+H56+I56</f>
        <v>367899</v>
      </c>
      <c r="K56" s="181">
        <f t="shared" si="1"/>
        <v>55185</v>
      </c>
      <c r="L56" s="181">
        <f t="shared" si="2"/>
        <v>423084</v>
      </c>
      <c r="M56" s="181">
        <f t="shared" si="3"/>
        <v>418663</v>
      </c>
    </row>
    <row r="57" spans="1:13" x14ac:dyDescent="0.25">
      <c r="A57" s="184" t="s">
        <v>18</v>
      </c>
      <c r="B57" s="177" t="s">
        <v>117</v>
      </c>
      <c r="C57" s="183"/>
      <c r="D57" s="185"/>
      <c r="E57" s="181"/>
      <c r="F57" s="181"/>
      <c r="G57" s="181"/>
      <c r="H57" s="181"/>
      <c r="I57" s="181"/>
      <c r="J57" s="181"/>
      <c r="K57" s="181"/>
      <c r="L57" s="181"/>
      <c r="M57" s="181"/>
    </row>
    <row r="58" spans="1:13" ht="51" x14ac:dyDescent="0.25">
      <c r="A58" s="185">
        <v>1</v>
      </c>
      <c r="B58" s="188" t="s">
        <v>125</v>
      </c>
      <c r="C58" s="183" t="s">
        <v>185</v>
      </c>
      <c r="D58" s="186" t="s">
        <v>33</v>
      </c>
      <c r="E58" s="181">
        <f>LDKT!K58</f>
        <v>1106313</v>
      </c>
      <c r="F58" s="181">
        <f>Dungcu!O59</f>
        <v>2406</v>
      </c>
      <c r="G58" s="181">
        <f>Vatlieu!M59</f>
        <v>73569</v>
      </c>
      <c r="H58" s="181">
        <f>Thietbi!O59</f>
        <v>13242</v>
      </c>
      <c r="I58" s="181">
        <f>Thietbi!N59+Dungcu!N59</f>
        <v>18431</v>
      </c>
      <c r="J58" s="181">
        <f>E58+F58+G58+H58+I58</f>
        <v>1213961</v>
      </c>
      <c r="K58" s="181">
        <f t="shared" si="1"/>
        <v>182094</v>
      </c>
      <c r="L58" s="181">
        <f t="shared" si="2"/>
        <v>1396055</v>
      </c>
      <c r="M58" s="181">
        <f t="shared" si="3"/>
        <v>1382813</v>
      </c>
    </row>
    <row r="59" spans="1:13" ht="25.5" x14ac:dyDescent="0.25">
      <c r="A59" s="185">
        <v>2</v>
      </c>
      <c r="B59" s="188" t="s">
        <v>118</v>
      </c>
      <c r="C59" s="183" t="s">
        <v>185</v>
      </c>
      <c r="D59" s="186" t="s">
        <v>33</v>
      </c>
      <c r="E59" s="181">
        <f>LDKT!K59</f>
        <v>553157</v>
      </c>
      <c r="F59" s="181">
        <f>Dungcu!O60</f>
        <v>1203</v>
      </c>
      <c r="G59" s="181">
        <f>Vatlieu!M60</f>
        <v>0</v>
      </c>
      <c r="H59" s="181">
        <f>Thietbi!O60</f>
        <v>6248</v>
      </c>
      <c r="I59" s="181">
        <f>Thietbi!N60+Dungcu!N60</f>
        <v>9144</v>
      </c>
      <c r="J59" s="181">
        <f>E59+F59+G59+H59+I59</f>
        <v>569752</v>
      </c>
      <c r="K59" s="181">
        <f t="shared" si="1"/>
        <v>85463</v>
      </c>
      <c r="L59" s="181">
        <f t="shared" si="2"/>
        <v>655215</v>
      </c>
      <c r="M59" s="181">
        <f t="shared" si="3"/>
        <v>648967</v>
      </c>
    </row>
    <row r="60" spans="1:13" x14ac:dyDescent="0.25">
      <c r="A60" s="184" t="s">
        <v>19</v>
      </c>
      <c r="B60" s="189" t="s">
        <v>119</v>
      </c>
      <c r="C60" s="183"/>
      <c r="D60" s="185"/>
      <c r="E60" s="181"/>
      <c r="F60" s="181"/>
      <c r="G60" s="181"/>
      <c r="H60" s="181"/>
      <c r="I60" s="181"/>
      <c r="J60" s="181"/>
      <c r="K60" s="181"/>
      <c r="L60" s="181"/>
      <c r="M60" s="181"/>
    </row>
    <row r="61" spans="1:13" ht="25.5" x14ac:dyDescent="0.25">
      <c r="A61" s="185">
        <v>1</v>
      </c>
      <c r="B61" s="188" t="s">
        <v>154</v>
      </c>
      <c r="C61" s="183" t="s">
        <v>185</v>
      </c>
      <c r="D61" s="186" t="s">
        <v>33</v>
      </c>
      <c r="E61" s="181">
        <f>LDKT!K61</f>
        <v>83023</v>
      </c>
      <c r="F61" s="181">
        <f>Dungcu!O62</f>
        <v>201</v>
      </c>
      <c r="G61" s="181">
        <f>Vatlieu!M62</f>
        <v>0</v>
      </c>
      <c r="H61" s="181">
        <f>Thietbi!O62</f>
        <v>1041</v>
      </c>
      <c r="I61" s="181">
        <f>Thietbi!N62+Dungcu!N62</f>
        <v>1525</v>
      </c>
      <c r="J61" s="181">
        <f>E61+F61+G61+H61+I61</f>
        <v>85790</v>
      </c>
      <c r="K61" s="181">
        <f t="shared" si="1"/>
        <v>12869</v>
      </c>
      <c r="L61" s="181">
        <f t="shared" si="2"/>
        <v>98659</v>
      </c>
      <c r="M61" s="181">
        <f t="shared" si="3"/>
        <v>97618</v>
      </c>
    </row>
    <row r="62" spans="1:13" ht="25.5" x14ac:dyDescent="0.25">
      <c r="A62" s="185">
        <v>2</v>
      </c>
      <c r="B62" s="188" t="s">
        <v>155</v>
      </c>
      <c r="C62" s="183" t="s">
        <v>185</v>
      </c>
      <c r="D62" s="186" t="s">
        <v>33</v>
      </c>
      <c r="E62" s="181">
        <f>LDKT!K62</f>
        <v>1659470</v>
      </c>
      <c r="F62" s="181">
        <f>Dungcu!O63</f>
        <v>3609</v>
      </c>
      <c r="G62" s="181">
        <f>Vatlieu!M63</f>
        <v>110478</v>
      </c>
      <c r="H62" s="181">
        <f>Thietbi!O63</f>
        <v>19883</v>
      </c>
      <c r="I62" s="181">
        <f>Thietbi!N63+Dungcu!N63</f>
        <v>27647</v>
      </c>
      <c r="J62" s="181">
        <f>E62+F62+G62+H62+I62</f>
        <v>1821087</v>
      </c>
      <c r="K62" s="181">
        <f t="shared" si="1"/>
        <v>273163</v>
      </c>
      <c r="L62" s="181">
        <f t="shared" si="2"/>
        <v>2094250</v>
      </c>
      <c r="M62" s="181">
        <f t="shared" si="3"/>
        <v>2074367</v>
      </c>
    </row>
    <row r="63" spans="1:13" x14ac:dyDescent="0.25">
      <c r="A63" s="184" t="s">
        <v>20</v>
      </c>
      <c r="B63" s="189" t="s">
        <v>124</v>
      </c>
      <c r="C63" s="171"/>
      <c r="D63" s="185"/>
      <c r="E63" s="181"/>
      <c r="F63" s="181"/>
      <c r="G63" s="181"/>
      <c r="H63" s="181"/>
      <c r="I63" s="181"/>
      <c r="J63" s="181"/>
      <c r="K63" s="181"/>
      <c r="L63" s="181"/>
      <c r="M63" s="181"/>
    </row>
    <row r="64" spans="1:13" x14ac:dyDescent="0.25">
      <c r="A64" s="214">
        <v>1</v>
      </c>
      <c r="B64" s="208" t="s">
        <v>120</v>
      </c>
      <c r="C64" s="205" t="s">
        <v>186</v>
      </c>
      <c r="D64" s="180">
        <v>1</v>
      </c>
      <c r="E64" s="181">
        <f>LDKT!K64</f>
        <v>2325</v>
      </c>
      <c r="F64" s="181">
        <f>Dungcu!O65</f>
        <v>5</v>
      </c>
      <c r="G64" s="181">
        <f>Vatlieu!M65</f>
        <v>0</v>
      </c>
      <c r="H64" s="181">
        <f>Thietbi!O65</f>
        <v>27</v>
      </c>
      <c r="I64" s="181">
        <f>Thietbi!N65+Dungcu!N65</f>
        <v>41</v>
      </c>
      <c r="J64" s="181">
        <f t="shared" ref="J64:J75" si="7">E64+F64+G64+H64+I64</f>
        <v>2398</v>
      </c>
      <c r="K64" s="181">
        <f t="shared" si="1"/>
        <v>360</v>
      </c>
      <c r="L64" s="181">
        <f t="shared" si="2"/>
        <v>2758</v>
      </c>
      <c r="M64" s="181">
        <f t="shared" si="3"/>
        <v>2731</v>
      </c>
    </row>
    <row r="65" spans="1:13" x14ac:dyDescent="0.25">
      <c r="A65" s="215"/>
      <c r="B65" s="209"/>
      <c r="C65" s="206"/>
      <c r="D65" s="180">
        <v>2</v>
      </c>
      <c r="E65" s="181">
        <f>LDKT!K65</f>
        <v>2657</v>
      </c>
      <c r="F65" s="181">
        <f>Dungcu!O66</f>
        <v>7</v>
      </c>
      <c r="G65" s="181">
        <f>Vatlieu!M66</f>
        <v>0</v>
      </c>
      <c r="H65" s="181">
        <f>Thietbi!O66</f>
        <v>33</v>
      </c>
      <c r="I65" s="181">
        <f>Thietbi!N66+Dungcu!N66</f>
        <v>51</v>
      </c>
      <c r="J65" s="181">
        <f t="shared" si="7"/>
        <v>2748</v>
      </c>
      <c r="K65" s="181">
        <f t="shared" si="1"/>
        <v>412</v>
      </c>
      <c r="L65" s="181">
        <f t="shared" si="2"/>
        <v>3160</v>
      </c>
      <c r="M65" s="181">
        <f t="shared" si="3"/>
        <v>3127</v>
      </c>
    </row>
    <row r="66" spans="1:13" x14ac:dyDescent="0.25">
      <c r="A66" s="216"/>
      <c r="B66" s="210"/>
      <c r="C66" s="207"/>
      <c r="D66" s="180">
        <v>3</v>
      </c>
      <c r="E66" s="181">
        <f>LDKT!K66</f>
        <v>3653</v>
      </c>
      <c r="F66" s="181">
        <f>Dungcu!O67</f>
        <v>9</v>
      </c>
      <c r="G66" s="181">
        <f>Vatlieu!M67</f>
        <v>0</v>
      </c>
      <c r="H66" s="181">
        <f>Thietbi!O67</f>
        <v>43</v>
      </c>
      <c r="I66" s="181">
        <f>Thietbi!N67+Dungcu!N67</f>
        <v>67</v>
      </c>
      <c r="J66" s="181">
        <f t="shared" si="7"/>
        <v>3772</v>
      </c>
      <c r="K66" s="181">
        <f t="shared" si="1"/>
        <v>566</v>
      </c>
      <c r="L66" s="181">
        <f t="shared" si="2"/>
        <v>4338</v>
      </c>
      <c r="M66" s="181">
        <f t="shared" si="3"/>
        <v>4295</v>
      </c>
    </row>
    <row r="67" spans="1:13" ht="15.75" customHeight="1" x14ac:dyDescent="0.25">
      <c r="A67" s="214">
        <v>2</v>
      </c>
      <c r="B67" s="208" t="s">
        <v>121</v>
      </c>
      <c r="C67" s="205" t="s">
        <v>186</v>
      </c>
      <c r="D67" s="180">
        <v>1</v>
      </c>
      <c r="E67" s="181">
        <f>LDKT!K67</f>
        <v>14751</v>
      </c>
      <c r="F67" s="181">
        <f>Dungcu!O68</f>
        <v>32</v>
      </c>
      <c r="G67" s="181">
        <f>Vatlieu!M68</f>
        <v>0</v>
      </c>
      <c r="H67" s="181">
        <f>Thietbi!O68</f>
        <v>168</v>
      </c>
      <c r="I67" s="181">
        <f>Thietbi!N68+Dungcu!N68</f>
        <v>244</v>
      </c>
      <c r="J67" s="181">
        <f t="shared" si="7"/>
        <v>15195</v>
      </c>
      <c r="K67" s="181">
        <f t="shared" si="1"/>
        <v>2279</v>
      </c>
      <c r="L67" s="181">
        <f t="shared" si="2"/>
        <v>17474</v>
      </c>
      <c r="M67" s="181">
        <f t="shared" si="3"/>
        <v>17306</v>
      </c>
    </row>
    <row r="68" spans="1:13" x14ac:dyDescent="0.25">
      <c r="A68" s="215"/>
      <c r="B68" s="209"/>
      <c r="C68" s="206"/>
      <c r="D68" s="180">
        <v>2</v>
      </c>
      <c r="E68" s="181">
        <f>LDKT!K68</f>
        <v>18439</v>
      </c>
      <c r="F68" s="181">
        <f>Dungcu!O69</f>
        <v>40</v>
      </c>
      <c r="G68" s="181">
        <f>Vatlieu!M69</f>
        <v>0</v>
      </c>
      <c r="H68" s="181">
        <f>Thietbi!O69</f>
        <v>210</v>
      </c>
      <c r="I68" s="181">
        <f>Thietbi!N69+Dungcu!N69</f>
        <v>305</v>
      </c>
      <c r="J68" s="181">
        <f t="shared" si="7"/>
        <v>18994</v>
      </c>
      <c r="K68" s="181">
        <f t="shared" si="1"/>
        <v>2849</v>
      </c>
      <c r="L68" s="181">
        <f t="shared" si="2"/>
        <v>21843</v>
      </c>
      <c r="M68" s="181">
        <f t="shared" si="3"/>
        <v>21633</v>
      </c>
    </row>
    <row r="69" spans="1:13" x14ac:dyDescent="0.25">
      <c r="A69" s="216"/>
      <c r="B69" s="210"/>
      <c r="C69" s="207"/>
      <c r="D69" s="180">
        <v>3</v>
      </c>
      <c r="E69" s="181">
        <f>LDKT!K69</f>
        <v>23970</v>
      </c>
      <c r="F69" s="181">
        <f>Dungcu!O70</f>
        <v>52</v>
      </c>
      <c r="G69" s="181">
        <f>Vatlieu!M70</f>
        <v>0</v>
      </c>
      <c r="H69" s="181">
        <f>Thietbi!O70</f>
        <v>274</v>
      </c>
      <c r="I69" s="181">
        <f>Thietbi!N70+Dungcu!N70</f>
        <v>397</v>
      </c>
      <c r="J69" s="181">
        <f t="shared" si="7"/>
        <v>24693</v>
      </c>
      <c r="K69" s="181">
        <f t="shared" si="1"/>
        <v>3704</v>
      </c>
      <c r="L69" s="181">
        <f t="shared" si="2"/>
        <v>28397</v>
      </c>
      <c r="M69" s="181">
        <f t="shared" si="3"/>
        <v>28123</v>
      </c>
    </row>
    <row r="70" spans="1:13" ht="15.75" customHeight="1" x14ac:dyDescent="0.25">
      <c r="A70" s="214">
        <v>3</v>
      </c>
      <c r="B70" s="208" t="s">
        <v>122</v>
      </c>
      <c r="C70" s="205" t="s">
        <v>186</v>
      </c>
      <c r="D70" s="180">
        <v>1</v>
      </c>
      <c r="E70" s="181">
        <f>LDKT!K70</f>
        <v>46453</v>
      </c>
      <c r="F70" s="181">
        <f>Dungcu!O71</f>
        <v>96</v>
      </c>
      <c r="G70" s="181">
        <f>Vatlieu!M71</f>
        <v>0</v>
      </c>
      <c r="H70" s="181">
        <f>Thietbi!O71</f>
        <v>501</v>
      </c>
      <c r="I70" s="181">
        <f>Thietbi!N71+Dungcu!N71</f>
        <v>732</v>
      </c>
      <c r="J70" s="181">
        <f t="shared" si="7"/>
        <v>47782</v>
      </c>
      <c r="K70" s="181">
        <f t="shared" si="1"/>
        <v>7167</v>
      </c>
      <c r="L70" s="181">
        <f t="shared" si="2"/>
        <v>54949</v>
      </c>
      <c r="M70" s="181">
        <f t="shared" si="3"/>
        <v>54448</v>
      </c>
    </row>
    <row r="71" spans="1:13" x14ac:dyDescent="0.25">
      <c r="A71" s="215"/>
      <c r="B71" s="209"/>
      <c r="C71" s="206"/>
      <c r="D71" s="180">
        <v>2</v>
      </c>
      <c r="E71" s="181">
        <f>LDKT!K71</f>
        <v>58067</v>
      </c>
      <c r="F71" s="181">
        <f>Dungcu!O72</f>
        <v>120</v>
      </c>
      <c r="G71" s="181">
        <f>Vatlieu!M72</f>
        <v>0</v>
      </c>
      <c r="H71" s="181">
        <f>Thietbi!O72</f>
        <v>626</v>
      </c>
      <c r="I71" s="181">
        <f>Thietbi!N72+Dungcu!N72</f>
        <v>915</v>
      </c>
      <c r="J71" s="181">
        <f t="shared" si="7"/>
        <v>59728</v>
      </c>
      <c r="K71" s="181">
        <f t="shared" si="1"/>
        <v>8959</v>
      </c>
      <c r="L71" s="181">
        <f t="shared" si="2"/>
        <v>68687</v>
      </c>
      <c r="M71" s="181">
        <f t="shared" si="3"/>
        <v>68061</v>
      </c>
    </row>
    <row r="72" spans="1:13" x14ac:dyDescent="0.25">
      <c r="A72" s="216"/>
      <c r="B72" s="210"/>
      <c r="C72" s="207"/>
      <c r="D72" s="180">
        <v>3</v>
      </c>
      <c r="E72" s="181">
        <f>LDKT!K72</f>
        <v>75874</v>
      </c>
      <c r="F72" s="181">
        <f>Dungcu!O73</f>
        <v>156</v>
      </c>
      <c r="G72" s="181">
        <f>Vatlieu!M73</f>
        <v>0</v>
      </c>
      <c r="H72" s="181">
        <f>Thietbi!O73</f>
        <v>814</v>
      </c>
      <c r="I72" s="181">
        <f>Thietbi!N73+Dungcu!N73</f>
        <v>1189</v>
      </c>
      <c r="J72" s="181">
        <f t="shared" si="7"/>
        <v>78033</v>
      </c>
      <c r="K72" s="181">
        <f t="shared" ref="K72:K75" si="8">ROUND(J72*15%,0)</f>
        <v>11705</v>
      </c>
      <c r="L72" s="181">
        <f t="shared" ref="L72:L75" si="9">K72+J72</f>
        <v>89738</v>
      </c>
      <c r="M72" s="181">
        <f t="shared" ref="M72:M75" si="10">J72+K72-H72</f>
        <v>88924</v>
      </c>
    </row>
    <row r="73" spans="1:13" ht="15.75" customHeight="1" x14ac:dyDescent="0.25">
      <c r="A73" s="214">
        <v>4</v>
      </c>
      <c r="B73" s="208" t="s">
        <v>123</v>
      </c>
      <c r="C73" s="205" t="s">
        <v>186</v>
      </c>
      <c r="D73" s="180">
        <v>1</v>
      </c>
      <c r="E73" s="181">
        <f>LDKT!K73</f>
        <v>2325</v>
      </c>
      <c r="F73" s="181">
        <f>Dungcu!O74</f>
        <v>5</v>
      </c>
      <c r="G73" s="181">
        <f>Vatlieu!M74</f>
        <v>277</v>
      </c>
      <c r="H73" s="181">
        <f>Thietbi!O74</f>
        <v>28</v>
      </c>
      <c r="I73" s="181">
        <f>Thietbi!N74+Dungcu!N74</f>
        <v>41</v>
      </c>
      <c r="J73" s="181">
        <f t="shared" si="7"/>
        <v>2676</v>
      </c>
      <c r="K73" s="181">
        <f t="shared" si="8"/>
        <v>401</v>
      </c>
      <c r="L73" s="181">
        <f t="shared" si="9"/>
        <v>3077</v>
      </c>
      <c r="M73" s="181">
        <f t="shared" si="10"/>
        <v>3049</v>
      </c>
    </row>
    <row r="74" spans="1:13" x14ac:dyDescent="0.25">
      <c r="A74" s="215"/>
      <c r="B74" s="209"/>
      <c r="C74" s="206"/>
      <c r="D74" s="180">
        <v>2</v>
      </c>
      <c r="E74" s="181">
        <f>LDKT!K74</f>
        <v>2657</v>
      </c>
      <c r="F74" s="181">
        <f>Dungcu!O75</f>
        <v>7</v>
      </c>
      <c r="G74" s="181">
        <f>Vatlieu!M75</f>
        <v>277</v>
      </c>
      <c r="H74" s="181">
        <f>Thietbi!O75</f>
        <v>35</v>
      </c>
      <c r="I74" s="181">
        <f>Thietbi!N75+Dungcu!N75</f>
        <v>51</v>
      </c>
      <c r="J74" s="181">
        <f t="shared" si="7"/>
        <v>3027</v>
      </c>
      <c r="K74" s="181">
        <f t="shared" si="8"/>
        <v>454</v>
      </c>
      <c r="L74" s="181">
        <f t="shared" si="9"/>
        <v>3481</v>
      </c>
      <c r="M74" s="181">
        <f t="shared" si="10"/>
        <v>3446</v>
      </c>
    </row>
    <row r="75" spans="1:13" x14ac:dyDescent="0.25">
      <c r="A75" s="216"/>
      <c r="B75" s="210"/>
      <c r="C75" s="207"/>
      <c r="D75" s="180">
        <v>3</v>
      </c>
      <c r="E75" s="181">
        <f>LDKT!K75</f>
        <v>3653</v>
      </c>
      <c r="F75" s="181">
        <f>Dungcu!O76</f>
        <v>9</v>
      </c>
      <c r="G75" s="181">
        <f>Vatlieu!M76</f>
        <v>277</v>
      </c>
      <c r="H75" s="181">
        <f>Thietbi!O76</f>
        <v>45</v>
      </c>
      <c r="I75" s="181">
        <f>Thietbi!N76+Dungcu!N76</f>
        <v>67</v>
      </c>
      <c r="J75" s="181">
        <f t="shared" si="7"/>
        <v>4051</v>
      </c>
      <c r="K75" s="181">
        <f t="shared" si="8"/>
        <v>608</v>
      </c>
      <c r="L75" s="181">
        <f t="shared" si="9"/>
        <v>4659</v>
      </c>
      <c r="M75" s="181">
        <f t="shared" si="10"/>
        <v>4614</v>
      </c>
    </row>
    <row r="76" spans="1:13" x14ac:dyDescent="0.25">
      <c r="E76" s="168"/>
    </row>
  </sheetData>
  <sortState ref="A34:P43">
    <sortCondition ref="A34:A43"/>
  </sortState>
  <mergeCells count="60">
    <mergeCell ref="A64:A66"/>
    <mergeCell ref="B64:B66"/>
    <mergeCell ref="C64:C66"/>
    <mergeCell ref="A73:A75"/>
    <mergeCell ref="B73:B75"/>
    <mergeCell ref="C73:C75"/>
    <mergeCell ref="A67:A69"/>
    <mergeCell ref="B67:B69"/>
    <mergeCell ref="C67:C69"/>
    <mergeCell ref="A70:A72"/>
    <mergeCell ref="B70:B72"/>
    <mergeCell ref="C70:C72"/>
    <mergeCell ref="A49:A51"/>
    <mergeCell ref="B49:B51"/>
    <mergeCell ref="C49:C51"/>
    <mergeCell ref="A52:A54"/>
    <mergeCell ref="B52:B54"/>
    <mergeCell ref="C52:C54"/>
    <mergeCell ref="A43:A45"/>
    <mergeCell ref="B43:B45"/>
    <mergeCell ref="C43:C45"/>
    <mergeCell ref="A46:A48"/>
    <mergeCell ref="B46:B48"/>
    <mergeCell ref="C46:C48"/>
    <mergeCell ref="A36:A38"/>
    <mergeCell ref="B36:B38"/>
    <mergeCell ref="C36:C38"/>
    <mergeCell ref="A39:A41"/>
    <mergeCell ref="B39:B41"/>
    <mergeCell ref="C39:C41"/>
    <mergeCell ref="A29:A31"/>
    <mergeCell ref="B29:B31"/>
    <mergeCell ref="C29:C31"/>
    <mergeCell ref="A33:A35"/>
    <mergeCell ref="B33:B35"/>
    <mergeCell ref="C33:C35"/>
    <mergeCell ref="A23:A25"/>
    <mergeCell ref="B23:B25"/>
    <mergeCell ref="C23:C25"/>
    <mergeCell ref="A26:A28"/>
    <mergeCell ref="B26:B28"/>
    <mergeCell ref="C26:C28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A1:L1"/>
    <mergeCell ref="A2:L2"/>
    <mergeCell ref="K3:L3"/>
    <mergeCell ref="A7:A9"/>
    <mergeCell ref="B7:B9"/>
    <mergeCell ref="C7:C9"/>
  </mergeCells>
  <phoneticPr fontId="4" type="noConversion"/>
  <printOptions horizontalCentered="1"/>
  <pageMargins left="0.3" right="0.3" top="1" bottom="0.3" header="0.196850393700787" footer="0.1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zoomScaleNormal="10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A2" sqref="A2:L2"/>
    </sheetView>
  </sheetViews>
  <sheetFormatPr defaultColWidth="8.140625" defaultRowHeight="15.75" x14ac:dyDescent="0.25"/>
  <cols>
    <col min="1" max="1" width="5.140625" style="37" customWidth="1"/>
    <col min="2" max="2" width="43.5703125" style="87" customWidth="1"/>
    <col min="3" max="3" width="11.28515625" style="38" bestFit="1" customWidth="1"/>
    <col min="4" max="4" width="6.5703125" style="30" bestFit="1" customWidth="1"/>
    <col min="5" max="8" width="5.28515625" style="33" bestFit="1" customWidth="1"/>
    <col min="9" max="9" width="8.42578125" style="30" bestFit="1" customWidth="1"/>
    <col min="10" max="10" width="8.42578125" style="39" bestFit="1" customWidth="1"/>
    <col min="11" max="11" width="11.140625" style="30" bestFit="1" customWidth="1"/>
    <col min="12" max="12" width="24" style="33" customWidth="1"/>
    <col min="13" max="13" width="5.28515625" style="30" customWidth="1"/>
    <col min="14" max="16384" width="8.140625" style="30"/>
  </cols>
  <sheetData>
    <row r="1" spans="1:13" x14ac:dyDescent="0.25">
      <c r="A1" s="218" t="s">
        <v>178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3" ht="52.5" customHeight="1" x14ac:dyDescent="0.25">
      <c r="A2" s="217" t="s">
        <v>241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3" ht="12.75" customHeight="1" x14ac:dyDescent="0.25">
      <c r="A3" s="112"/>
      <c r="B3" s="113"/>
      <c r="C3" s="112"/>
      <c r="D3" s="112"/>
      <c r="E3" s="112"/>
      <c r="F3" s="112"/>
      <c r="G3" s="112"/>
      <c r="H3" s="112"/>
      <c r="I3" s="112"/>
      <c r="J3" s="112"/>
      <c r="K3" s="231" t="s">
        <v>99</v>
      </c>
      <c r="L3" s="231"/>
    </row>
    <row r="4" spans="1:13" x14ac:dyDescent="0.25">
      <c r="A4" s="223" t="s">
        <v>0</v>
      </c>
      <c r="B4" s="221" t="s">
        <v>1</v>
      </c>
      <c r="C4" s="221" t="s">
        <v>38</v>
      </c>
      <c r="D4" s="221" t="s">
        <v>134</v>
      </c>
      <c r="E4" s="219" t="s">
        <v>3</v>
      </c>
      <c r="F4" s="220"/>
      <c r="G4" s="220"/>
      <c r="H4" s="220"/>
      <c r="I4" s="225" t="s">
        <v>163</v>
      </c>
      <c r="J4" s="227" t="s">
        <v>156</v>
      </c>
      <c r="K4" s="229" t="s">
        <v>5</v>
      </c>
      <c r="L4" s="225" t="s">
        <v>195</v>
      </c>
      <c r="M4" s="31"/>
    </row>
    <row r="5" spans="1:13" ht="27" customHeight="1" x14ac:dyDescent="0.25">
      <c r="A5" s="224"/>
      <c r="B5" s="222"/>
      <c r="C5" s="222"/>
      <c r="D5" s="222"/>
      <c r="E5" s="114" t="s">
        <v>127</v>
      </c>
      <c r="F5" s="114" t="s">
        <v>128</v>
      </c>
      <c r="G5" s="114" t="s">
        <v>129</v>
      </c>
      <c r="H5" s="114" t="s">
        <v>130</v>
      </c>
      <c r="I5" s="226"/>
      <c r="J5" s="228"/>
      <c r="K5" s="230"/>
      <c r="L5" s="226"/>
      <c r="M5" s="31"/>
    </row>
    <row r="6" spans="1:13" ht="47.25" x14ac:dyDescent="0.25">
      <c r="A6" s="102" t="s">
        <v>6</v>
      </c>
      <c r="B6" s="103" t="s">
        <v>100</v>
      </c>
      <c r="C6" s="104"/>
      <c r="D6" s="104"/>
      <c r="E6" s="115"/>
      <c r="F6" s="115"/>
      <c r="G6" s="115"/>
      <c r="H6" s="115"/>
      <c r="I6" s="115"/>
      <c r="J6" s="116"/>
      <c r="K6" s="117"/>
      <c r="L6" s="122" t="s">
        <v>200</v>
      </c>
      <c r="M6" s="32"/>
    </row>
    <row r="7" spans="1:13" x14ac:dyDescent="0.25">
      <c r="A7" s="232" t="s">
        <v>7</v>
      </c>
      <c r="B7" s="235" t="s">
        <v>101</v>
      </c>
      <c r="C7" s="238" t="s">
        <v>185</v>
      </c>
      <c r="D7" s="105">
        <v>1</v>
      </c>
      <c r="E7" s="118">
        <v>1</v>
      </c>
      <c r="F7" s="104"/>
      <c r="G7" s="104"/>
      <c r="H7" s="104"/>
      <c r="I7" s="119">
        <f>E7*Luongngay!$J$11+LDKT!F7*Luongngay!$J$12+LDKT!G7*Luongngay!$J$13+LDKT!H7*Luongngay!$J$14</f>
        <v>332091</v>
      </c>
      <c r="J7" s="120">
        <v>5.0330000000000004</v>
      </c>
      <c r="K7" s="121">
        <f>ROUND(I7*J7,0)</f>
        <v>1671414</v>
      </c>
      <c r="L7" s="122"/>
      <c r="M7" s="32"/>
    </row>
    <row r="8" spans="1:13" x14ac:dyDescent="0.25">
      <c r="A8" s="233"/>
      <c r="B8" s="236"/>
      <c r="C8" s="239"/>
      <c r="D8" s="105">
        <v>2</v>
      </c>
      <c r="E8" s="118">
        <v>1</v>
      </c>
      <c r="F8" s="104"/>
      <c r="G8" s="104"/>
      <c r="H8" s="104"/>
      <c r="I8" s="119">
        <f>E8*Luongngay!$J$11+LDKT!F8*Luongngay!$J$12+LDKT!G8*Luongngay!$J$13+LDKT!H8*Luongngay!$J$14</f>
        <v>332091</v>
      </c>
      <c r="J8" s="120">
        <v>6.2919999999999998</v>
      </c>
      <c r="K8" s="121">
        <f t="shared" ref="K8:K56" si="0">ROUND(I8*J8,0)</f>
        <v>2089517</v>
      </c>
      <c r="L8" s="122"/>
      <c r="M8" s="32"/>
    </row>
    <row r="9" spans="1:13" x14ac:dyDescent="0.25">
      <c r="A9" s="234"/>
      <c r="B9" s="237"/>
      <c r="C9" s="240"/>
      <c r="D9" s="105">
        <v>3</v>
      </c>
      <c r="E9" s="118">
        <v>1</v>
      </c>
      <c r="F9" s="104"/>
      <c r="G9" s="104"/>
      <c r="H9" s="104"/>
      <c r="I9" s="119">
        <f>E9*Luongngay!$J$11+LDKT!F9*Luongngay!$J$12+LDKT!G9*Luongngay!$J$13+LDKT!H9*Luongngay!$J$14</f>
        <v>332091</v>
      </c>
      <c r="J9" s="120">
        <v>8.1790000000000003</v>
      </c>
      <c r="K9" s="121">
        <f t="shared" si="0"/>
        <v>2716172</v>
      </c>
      <c r="L9" s="122"/>
      <c r="M9" s="32"/>
    </row>
    <row r="10" spans="1:13" x14ac:dyDescent="0.25">
      <c r="A10" s="232" t="s">
        <v>9</v>
      </c>
      <c r="B10" s="241" t="s">
        <v>102</v>
      </c>
      <c r="C10" s="238" t="s">
        <v>185</v>
      </c>
      <c r="D10" s="105">
        <v>1</v>
      </c>
      <c r="E10" s="118"/>
      <c r="F10" s="118">
        <v>1</v>
      </c>
      <c r="G10" s="118"/>
      <c r="H10" s="118"/>
      <c r="I10" s="119">
        <f>E10*Luongngay!$J$11+LDKT!F10*Luongngay!$J$12+LDKT!G10*Luongngay!$J$13+LDKT!H10*Luongngay!$J$14</f>
        <v>368771</v>
      </c>
      <c r="J10" s="120">
        <v>5.0330000000000004</v>
      </c>
      <c r="K10" s="121">
        <f t="shared" si="0"/>
        <v>1856024</v>
      </c>
      <c r="L10" s="122"/>
      <c r="M10" s="32"/>
    </row>
    <row r="11" spans="1:13" x14ac:dyDescent="0.25">
      <c r="A11" s="233"/>
      <c r="B11" s="242"/>
      <c r="C11" s="239"/>
      <c r="D11" s="105">
        <v>2</v>
      </c>
      <c r="E11" s="118"/>
      <c r="F11" s="118">
        <v>1</v>
      </c>
      <c r="G11" s="118"/>
      <c r="H11" s="118"/>
      <c r="I11" s="119">
        <f>E11*Luongngay!$J$11+LDKT!F11*Luongngay!$J$12+LDKT!G11*Luongngay!$J$13+LDKT!H11*Luongngay!$J$14</f>
        <v>368771</v>
      </c>
      <c r="J11" s="120">
        <v>6.2919999999999998</v>
      </c>
      <c r="K11" s="121">
        <f t="shared" si="0"/>
        <v>2320307</v>
      </c>
      <c r="L11" s="122"/>
      <c r="M11" s="32"/>
    </row>
    <row r="12" spans="1:13" x14ac:dyDescent="0.25">
      <c r="A12" s="234"/>
      <c r="B12" s="243"/>
      <c r="C12" s="240"/>
      <c r="D12" s="105">
        <v>3</v>
      </c>
      <c r="E12" s="118"/>
      <c r="F12" s="118">
        <v>1</v>
      </c>
      <c r="G12" s="118"/>
      <c r="H12" s="118"/>
      <c r="I12" s="119">
        <f>E12*Luongngay!$J$11+LDKT!F12*Luongngay!$J$12+LDKT!G12*Luongngay!$J$13+LDKT!H12*Luongngay!$J$14</f>
        <v>368771</v>
      </c>
      <c r="J12" s="120">
        <v>8.1790000000000003</v>
      </c>
      <c r="K12" s="121">
        <f t="shared" si="0"/>
        <v>3016178</v>
      </c>
      <c r="L12" s="122"/>
      <c r="M12" s="32"/>
    </row>
    <row r="13" spans="1:13" x14ac:dyDescent="0.25">
      <c r="A13" s="232" t="s">
        <v>10</v>
      </c>
      <c r="B13" s="241" t="s">
        <v>103</v>
      </c>
      <c r="C13" s="238" t="s">
        <v>185</v>
      </c>
      <c r="D13" s="105">
        <v>1</v>
      </c>
      <c r="E13" s="118"/>
      <c r="F13" s="118">
        <v>1</v>
      </c>
      <c r="G13" s="118"/>
      <c r="H13" s="118"/>
      <c r="I13" s="119">
        <f>E13*Luongngay!$J$11+LDKT!F13*Luongngay!$J$12+LDKT!G13*Luongngay!$J$13+LDKT!H13*Luongngay!$J$14</f>
        <v>368771</v>
      </c>
      <c r="J13" s="120">
        <v>30.2</v>
      </c>
      <c r="K13" s="121">
        <f t="shared" si="0"/>
        <v>11136884</v>
      </c>
      <c r="L13" s="122"/>
      <c r="M13" s="32"/>
    </row>
    <row r="14" spans="1:13" x14ac:dyDescent="0.25">
      <c r="A14" s="233"/>
      <c r="B14" s="242"/>
      <c r="C14" s="239"/>
      <c r="D14" s="105">
        <v>2</v>
      </c>
      <c r="E14" s="118"/>
      <c r="F14" s="118">
        <v>1</v>
      </c>
      <c r="G14" s="118"/>
      <c r="H14" s="118"/>
      <c r="I14" s="119">
        <f>E14*Luongngay!$J$11+LDKT!F14*Luongngay!$J$12+LDKT!G14*Luongngay!$J$13+LDKT!H14*Luongngay!$J$14</f>
        <v>368771</v>
      </c>
      <c r="J14" s="120">
        <v>37.75</v>
      </c>
      <c r="K14" s="121">
        <f t="shared" si="0"/>
        <v>13921105</v>
      </c>
      <c r="L14" s="122"/>
      <c r="M14" s="32"/>
    </row>
    <row r="15" spans="1:13" x14ac:dyDescent="0.25">
      <c r="A15" s="234"/>
      <c r="B15" s="243"/>
      <c r="C15" s="240"/>
      <c r="D15" s="105">
        <v>3</v>
      </c>
      <c r="E15" s="118"/>
      <c r="F15" s="118">
        <v>1</v>
      </c>
      <c r="G15" s="118"/>
      <c r="H15" s="118"/>
      <c r="I15" s="119">
        <f>E15*Luongngay!$J$11+LDKT!F15*Luongngay!$J$12+LDKT!G15*Luongngay!$J$13+LDKT!H15*Luongngay!$J$14</f>
        <v>368771</v>
      </c>
      <c r="J15" s="120">
        <v>49.075000000000003</v>
      </c>
      <c r="K15" s="121">
        <f t="shared" si="0"/>
        <v>18097437</v>
      </c>
      <c r="L15" s="122"/>
      <c r="M15" s="32"/>
    </row>
    <row r="16" spans="1:13" x14ac:dyDescent="0.25">
      <c r="A16" s="232" t="s">
        <v>11</v>
      </c>
      <c r="B16" s="241" t="s">
        <v>131</v>
      </c>
      <c r="C16" s="238" t="s">
        <v>185</v>
      </c>
      <c r="D16" s="105">
        <v>1</v>
      </c>
      <c r="E16" s="118"/>
      <c r="F16" s="118">
        <v>1</v>
      </c>
      <c r="G16" s="118"/>
      <c r="H16" s="118"/>
      <c r="I16" s="119">
        <f>E16*Luongngay!$J$11+LDKT!F16*Luongngay!$J$12+LDKT!G16*Luongngay!$J$13+LDKT!H16*Luongngay!$J$14</f>
        <v>368771</v>
      </c>
      <c r="J16" s="120">
        <v>30.2</v>
      </c>
      <c r="K16" s="121">
        <f t="shared" si="0"/>
        <v>11136884</v>
      </c>
      <c r="L16" s="122"/>
      <c r="M16" s="32"/>
    </row>
    <row r="17" spans="1:22" x14ac:dyDescent="0.25">
      <c r="A17" s="233"/>
      <c r="B17" s="242"/>
      <c r="C17" s="239"/>
      <c r="D17" s="105">
        <v>2</v>
      </c>
      <c r="E17" s="118"/>
      <c r="F17" s="118">
        <v>1</v>
      </c>
      <c r="G17" s="118"/>
      <c r="H17" s="118"/>
      <c r="I17" s="119">
        <f>E17*Luongngay!$J$11+LDKT!F17*Luongngay!$J$12+LDKT!G17*Luongngay!$J$13+LDKT!H17*Luongngay!$J$14</f>
        <v>368771</v>
      </c>
      <c r="J17" s="120">
        <v>37.75</v>
      </c>
      <c r="K17" s="121">
        <f t="shared" si="0"/>
        <v>13921105</v>
      </c>
      <c r="L17" s="122"/>
      <c r="M17" s="32"/>
    </row>
    <row r="18" spans="1:22" x14ac:dyDescent="0.25">
      <c r="A18" s="234"/>
      <c r="B18" s="243"/>
      <c r="C18" s="240"/>
      <c r="D18" s="105">
        <v>3</v>
      </c>
      <c r="E18" s="118"/>
      <c r="F18" s="118">
        <v>1</v>
      </c>
      <c r="G18" s="118"/>
      <c r="H18" s="118"/>
      <c r="I18" s="119">
        <f>E18*Luongngay!$J$11+LDKT!F18*Luongngay!$J$12+LDKT!G18*Luongngay!$J$13+LDKT!H18*Luongngay!$J$14</f>
        <v>368771</v>
      </c>
      <c r="J18" s="120">
        <v>49.075000000000003</v>
      </c>
      <c r="K18" s="121">
        <f t="shared" si="0"/>
        <v>18097437</v>
      </c>
      <c r="L18" s="122"/>
      <c r="M18" s="32"/>
    </row>
    <row r="19" spans="1:22" x14ac:dyDescent="0.25">
      <c r="A19" s="232" t="s">
        <v>14</v>
      </c>
      <c r="B19" s="241" t="s">
        <v>104</v>
      </c>
      <c r="C19" s="238" t="s">
        <v>185</v>
      </c>
      <c r="D19" s="105">
        <v>1</v>
      </c>
      <c r="E19" s="118"/>
      <c r="F19" s="118">
        <v>1</v>
      </c>
      <c r="G19" s="118"/>
      <c r="H19" s="118"/>
      <c r="I19" s="119">
        <f>E19*Luongngay!$J$11+LDKT!F19*Luongngay!$J$12+LDKT!G19*Luongngay!$J$13+LDKT!H19*Luongngay!$J$14</f>
        <v>368771</v>
      </c>
      <c r="J19" s="120">
        <v>2.4</v>
      </c>
      <c r="K19" s="121">
        <f t="shared" si="0"/>
        <v>885050</v>
      </c>
      <c r="L19" s="122"/>
      <c r="M19" s="32"/>
    </row>
    <row r="20" spans="1:22" x14ac:dyDescent="0.25">
      <c r="A20" s="233"/>
      <c r="B20" s="242"/>
      <c r="C20" s="239"/>
      <c r="D20" s="105">
        <v>2</v>
      </c>
      <c r="E20" s="118"/>
      <c r="F20" s="118">
        <v>1</v>
      </c>
      <c r="G20" s="118"/>
      <c r="H20" s="118"/>
      <c r="I20" s="119">
        <f>E20*Luongngay!$J$11+LDKT!F20*Luongngay!$J$12+LDKT!G20*Luongngay!$J$13+LDKT!H20*Luongngay!$J$14</f>
        <v>368771</v>
      </c>
      <c r="J20" s="120">
        <v>3</v>
      </c>
      <c r="K20" s="121">
        <f t="shared" si="0"/>
        <v>1106313</v>
      </c>
      <c r="L20" s="122"/>
      <c r="M20" s="32"/>
    </row>
    <row r="21" spans="1:22" x14ac:dyDescent="0.25">
      <c r="A21" s="234"/>
      <c r="B21" s="243"/>
      <c r="C21" s="240"/>
      <c r="D21" s="105">
        <v>3</v>
      </c>
      <c r="E21" s="118"/>
      <c r="F21" s="118">
        <v>1</v>
      </c>
      <c r="G21" s="118"/>
      <c r="H21" s="118"/>
      <c r="I21" s="119">
        <f>E21*Luongngay!$J$11+LDKT!F21*Luongngay!$J$12+LDKT!G21*Luongngay!$J$13+LDKT!H21*Luongngay!$J$14</f>
        <v>368771</v>
      </c>
      <c r="J21" s="120">
        <v>3.9</v>
      </c>
      <c r="K21" s="121">
        <f t="shared" si="0"/>
        <v>1438207</v>
      </c>
      <c r="L21" s="122"/>
      <c r="M21" s="32"/>
    </row>
    <row r="22" spans="1:22" ht="47.25" x14ac:dyDescent="0.25">
      <c r="A22" s="102" t="s">
        <v>12</v>
      </c>
      <c r="B22" s="106" t="s">
        <v>108</v>
      </c>
      <c r="C22" s="23"/>
      <c r="D22" s="104"/>
      <c r="E22" s="104"/>
      <c r="F22" s="104"/>
      <c r="G22" s="104"/>
      <c r="H22" s="104"/>
      <c r="I22" s="119"/>
      <c r="J22" s="120"/>
      <c r="K22" s="121"/>
      <c r="L22" s="122" t="s">
        <v>204</v>
      </c>
      <c r="M22" s="32"/>
    </row>
    <row r="23" spans="1:22" x14ac:dyDescent="0.25">
      <c r="A23" s="232" t="s">
        <v>7</v>
      </c>
      <c r="B23" s="244" t="s">
        <v>105</v>
      </c>
      <c r="C23" s="238" t="s">
        <v>185</v>
      </c>
      <c r="D23" s="105">
        <v>1</v>
      </c>
      <c r="E23" s="118">
        <v>1</v>
      </c>
      <c r="F23" s="104"/>
      <c r="G23" s="104"/>
      <c r="H23" s="104"/>
      <c r="I23" s="119">
        <f>E23*Luongngay!$J$11+LDKT!F23*Luongngay!$J$12+LDKT!G23*Luongngay!$J$13+LDKT!H23*Luongngay!$J$14</f>
        <v>332091</v>
      </c>
      <c r="J23" s="120">
        <v>0.1</v>
      </c>
      <c r="K23" s="121">
        <f t="shared" si="0"/>
        <v>33209</v>
      </c>
      <c r="L23" s="122"/>
      <c r="M23" s="32"/>
    </row>
    <row r="24" spans="1:22" s="33" customFormat="1" x14ac:dyDescent="0.25">
      <c r="A24" s="233"/>
      <c r="B24" s="245"/>
      <c r="C24" s="239"/>
      <c r="D24" s="105">
        <v>2</v>
      </c>
      <c r="E24" s="118">
        <v>1</v>
      </c>
      <c r="F24" s="118"/>
      <c r="G24" s="118"/>
      <c r="H24" s="118"/>
      <c r="I24" s="119">
        <f>E24*Luongngay!$J$11+LDKT!F24*Luongngay!$J$12+LDKT!G24*Luongngay!$J$13+LDKT!H24*Luongngay!$J$14</f>
        <v>332091</v>
      </c>
      <c r="J24" s="120">
        <v>0.125</v>
      </c>
      <c r="K24" s="121">
        <f t="shared" si="0"/>
        <v>41511</v>
      </c>
      <c r="L24" s="122"/>
      <c r="M24" s="32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33" customFormat="1" x14ac:dyDescent="0.25">
      <c r="A25" s="234"/>
      <c r="B25" s="246"/>
      <c r="C25" s="240"/>
      <c r="D25" s="105">
        <v>3</v>
      </c>
      <c r="E25" s="118">
        <v>1</v>
      </c>
      <c r="F25" s="118"/>
      <c r="G25" s="118"/>
      <c r="H25" s="118"/>
      <c r="I25" s="119">
        <f>E25*Luongngay!$J$11+LDKT!F25*Luongngay!$J$12+LDKT!G25*Luongngay!$J$13+LDKT!H25*Luongngay!$J$14</f>
        <v>332091</v>
      </c>
      <c r="J25" s="120">
        <v>0.16300000000000001</v>
      </c>
      <c r="K25" s="121">
        <f t="shared" si="0"/>
        <v>54131</v>
      </c>
      <c r="L25" s="122"/>
      <c r="M25" s="32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33" customFormat="1" x14ac:dyDescent="0.25">
      <c r="A26" s="232" t="s">
        <v>9</v>
      </c>
      <c r="B26" s="241" t="s">
        <v>107</v>
      </c>
      <c r="C26" s="238" t="s">
        <v>185</v>
      </c>
      <c r="D26" s="105">
        <v>1</v>
      </c>
      <c r="E26" s="118"/>
      <c r="F26" s="118"/>
      <c r="G26" s="118">
        <v>1</v>
      </c>
      <c r="H26" s="118"/>
      <c r="I26" s="119">
        <f>E26*Luongngay!$J$11+LDKT!F26*Luongngay!$J$12+LDKT!G26*Luongngay!$J$13+LDKT!H26*Luongngay!$J$14</f>
        <v>405450</v>
      </c>
      <c r="J26" s="120">
        <v>0.2</v>
      </c>
      <c r="K26" s="121">
        <f t="shared" si="0"/>
        <v>81090</v>
      </c>
      <c r="L26" s="122"/>
      <c r="M26" s="32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33" customFormat="1" x14ac:dyDescent="0.25">
      <c r="A27" s="233"/>
      <c r="B27" s="242"/>
      <c r="C27" s="239"/>
      <c r="D27" s="105">
        <v>2</v>
      </c>
      <c r="E27" s="118"/>
      <c r="F27" s="118"/>
      <c r="G27" s="118">
        <v>1</v>
      </c>
      <c r="H27" s="118"/>
      <c r="I27" s="119">
        <f>E27*Luongngay!$J$11+LDKT!F27*Luongngay!$J$12+LDKT!G27*Luongngay!$J$13+LDKT!H27*Luongngay!$J$14</f>
        <v>405450</v>
      </c>
      <c r="J27" s="120">
        <v>0.25</v>
      </c>
      <c r="K27" s="121">
        <f t="shared" si="0"/>
        <v>101363</v>
      </c>
      <c r="L27" s="122"/>
      <c r="M27" s="32"/>
      <c r="N27" s="30"/>
      <c r="O27" s="30"/>
      <c r="P27" s="30"/>
      <c r="Q27" s="30"/>
      <c r="R27" s="30"/>
      <c r="S27" s="30"/>
      <c r="T27" s="30"/>
      <c r="U27" s="30"/>
      <c r="V27" s="30"/>
    </row>
    <row r="28" spans="1:22" s="33" customFormat="1" ht="42" customHeight="1" x14ac:dyDescent="0.25">
      <c r="A28" s="234"/>
      <c r="B28" s="243"/>
      <c r="C28" s="240"/>
      <c r="D28" s="105">
        <v>3</v>
      </c>
      <c r="E28" s="118"/>
      <c r="F28" s="118"/>
      <c r="G28" s="118">
        <v>1</v>
      </c>
      <c r="H28" s="118"/>
      <c r="I28" s="119">
        <f>E28*Luongngay!$J$11+LDKT!F28*Luongngay!$J$12+LDKT!G28*Luongngay!$J$13+LDKT!H28*Luongngay!$J$14</f>
        <v>405450</v>
      </c>
      <c r="J28" s="120">
        <v>0.32500000000000001</v>
      </c>
      <c r="K28" s="121">
        <f t="shared" si="0"/>
        <v>131771</v>
      </c>
      <c r="L28" s="122"/>
      <c r="M28" s="32"/>
      <c r="N28" s="30"/>
      <c r="O28" s="30"/>
      <c r="P28" s="30"/>
      <c r="Q28" s="30"/>
      <c r="R28" s="30"/>
      <c r="S28" s="30"/>
      <c r="T28" s="30"/>
      <c r="U28" s="30"/>
      <c r="V28" s="30"/>
    </row>
    <row r="29" spans="1:22" s="33" customFormat="1" x14ac:dyDescent="0.25">
      <c r="A29" s="232" t="s">
        <v>10</v>
      </c>
      <c r="B29" s="241" t="s">
        <v>106</v>
      </c>
      <c r="C29" s="238" t="s">
        <v>185</v>
      </c>
      <c r="D29" s="105">
        <v>1</v>
      </c>
      <c r="E29" s="118">
        <v>1</v>
      </c>
      <c r="F29" s="118"/>
      <c r="G29" s="118"/>
      <c r="H29" s="118"/>
      <c r="I29" s="119">
        <f>E29*Luongngay!$J$11+LDKT!F29*Luongngay!$J$12+LDKT!G29*Luongngay!$J$13+LDKT!H29*Luongngay!$J$14</f>
        <v>332091</v>
      </c>
      <c r="J29" s="120">
        <v>0.1</v>
      </c>
      <c r="K29" s="121">
        <f t="shared" si="0"/>
        <v>33209</v>
      </c>
      <c r="L29" s="122"/>
      <c r="M29" s="32"/>
      <c r="N29" s="30"/>
      <c r="O29" s="30"/>
      <c r="P29" s="30"/>
      <c r="Q29" s="30"/>
      <c r="R29" s="30"/>
      <c r="S29" s="30"/>
      <c r="T29" s="30"/>
      <c r="U29" s="30"/>
      <c r="V29" s="30"/>
    </row>
    <row r="30" spans="1:22" s="33" customFormat="1" x14ac:dyDescent="0.25">
      <c r="A30" s="233"/>
      <c r="B30" s="242"/>
      <c r="C30" s="239"/>
      <c r="D30" s="105">
        <v>2</v>
      </c>
      <c r="E30" s="118">
        <v>1</v>
      </c>
      <c r="F30" s="118"/>
      <c r="G30" s="118"/>
      <c r="H30" s="118"/>
      <c r="I30" s="119">
        <f>E30*Luongngay!$J$11+LDKT!F30*Luongngay!$J$12+LDKT!G30*Luongngay!$J$13+LDKT!H30*Luongngay!$J$14</f>
        <v>332091</v>
      </c>
      <c r="J30" s="120">
        <v>0.125</v>
      </c>
      <c r="K30" s="121">
        <f t="shared" si="0"/>
        <v>41511</v>
      </c>
      <c r="L30" s="122"/>
      <c r="M30" s="32"/>
      <c r="N30" s="30"/>
      <c r="O30" s="30"/>
      <c r="P30" s="30"/>
      <c r="Q30" s="30"/>
      <c r="R30" s="30"/>
      <c r="S30" s="30"/>
      <c r="T30" s="30"/>
      <c r="U30" s="30"/>
      <c r="V30" s="30"/>
    </row>
    <row r="31" spans="1:22" s="33" customFormat="1" x14ac:dyDescent="0.25">
      <c r="A31" s="234"/>
      <c r="B31" s="243"/>
      <c r="C31" s="240"/>
      <c r="D31" s="105">
        <v>3</v>
      </c>
      <c r="E31" s="118">
        <v>1</v>
      </c>
      <c r="F31" s="118"/>
      <c r="G31" s="118"/>
      <c r="H31" s="118"/>
      <c r="I31" s="119">
        <f>E31*Luongngay!$J$11+LDKT!F31*Luongngay!$J$12+LDKT!G31*Luongngay!$J$13+LDKT!H31*Luongngay!$J$14</f>
        <v>332091</v>
      </c>
      <c r="J31" s="120">
        <v>0.16300000000000001</v>
      </c>
      <c r="K31" s="121">
        <f t="shared" si="0"/>
        <v>54131</v>
      </c>
      <c r="L31" s="122"/>
      <c r="M31" s="34"/>
      <c r="N31" s="30"/>
      <c r="O31" s="30"/>
      <c r="P31" s="30"/>
      <c r="Q31" s="30"/>
      <c r="R31" s="30"/>
      <c r="S31" s="30"/>
      <c r="T31" s="30"/>
      <c r="U31" s="30"/>
      <c r="V31" s="30"/>
    </row>
    <row r="32" spans="1:22" s="33" customFormat="1" ht="47.25" x14ac:dyDescent="0.25">
      <c r="A32" s="102" t="s">
        <v>15</v>
      </c>
      <c r="B32" s="106" t="s">
        <v>109</v>
      </c>
      <c r="C32" s="23"/>
      <c r="D32" s="104"/>
      <c r="E32" s="118"/>
      <c r="F32" s="118"/>
      <c r="G32" s="118"/>
      <c r="H32" s="118"/>
      <c r="I32" s="119"/>
      <c r="J32" s="120"/>
      <c r="K32" s="121"/>
      <c r="L32" s="122" t="s">
        <v>208</v>
      </c>
      <c r="M32" s="34"/>
      <c r="N32" s="30"/>
      <c r="O32" s="30"/>
      <c r="P32" s="30"/>
      <c r="Q32" s="30"/>
      <c r="R32" s="30"/>
      <c r="S32" s="30"/>
      <c r="T32" s="30"/>
      <c r="U32" s="30"/>
      <c r="V32" s="30"/>
    </row>
    <row r="33" spans="1:22" s="33" customFormat="1" x14ac:dyDescent="0.25">
      <c r="A33" s="232" t="s">
        <v>7</v>
      </c>
      <c r="B33" s="241" t="s">
        <v>111</v>
      </c>
      <c r="C33" s="238" t="s">
        <v>185</v>
      </c>
      <c r="D33" s="105">
        <v>1</v>
      </c>
      <c r="E33" s="122"/>
      <c r="F33" s="118"/>
      <c r="G33" s="118">
        <v>1</v>
      </c>
      <c r="H33" s="118"/>
      <c r="I33" s="119">
        <f>E33*Luongngay!$J$11+LDKT!F33*Luongngay!$J$12+LDKT!G33*Luongngay!$J$13+LDKT!H33*Luongngay!$J$14</f>
        <v>405450</v>
      </c>
      <c r="J33" s="120">
        <v>0.2</v>
      </c>
      <c r="K33" s="121">
        <f t="shared" si="0"/>
        <v>81090</v>
      </c>
      <c r="L33" s="122"/>
      <c r="M33" s="34"/>
      <c r="N33" s="30"/>
      <c r="O33" s="30"/>
      <c r="P33" s="30"/>
      <c r="Q33" s="30"/>
      <c r="R33" s="30"/>
      <c r="S33" s="30"/>
      <c r="T33" s="30"/>
      <c r="U33" s="30"/>
      <c r="V33" s="30"/>
    </row>
    <row r="34" spans="1:22" s="33" customFormat="1" x14ac:dyDescent="0.25">
      <c r="A34" s="233"/>
      <c r="B34" s="242"/>
      <c r="C34" s="239"/>
      <c r="D34" s="105">
        <v>2</v>
      </c>
      <c r="E34" s="122"/>
      <c r="F34" s="118"/>
      <c r="G34" s="118">
        <v>1</v>
      </c>
      <c r="H34" s="118"/>
      <c r="I34" s="119">
        <f>E34*Luongngay!$J$11+LDKT!F34*Luongngay!$J$12+LDKT!G34*Luongngay!$J$13+LDKT!H34*Luongngay!$J$14</f>
        <v>405450</v>
      </c>
      <c r="J34" s="120">
        <v>0.25</v>
      </c>
      <c r="K34" s="121">
        <f t="shared" si="0"/>
        <v>101363</v>
      </c>
      <c r="L34" s="122"/>
      <c r="M34" s="34"/>
      <c r="N34" s="30"/>
      <c r="O34" s="30"/>
      <c r="P34" s="30"/>
      <c r="Q34" s="30"/>
      <c r="R34" s="30"/>
      <c r="S34" s="30"/>
      <c r="T34" s="30"/>
      <c r="U34" s="30"/>
      <c r="V34" s="30"/>
    </row>
    <row r="35" spans="1:22" s="33" customFormat="1" x14ac:dyDescent="0.25">
      <c r="A35" s="234"/>
      <c r="B35" s="243"/>
      <c r="C35" s="240"/>
      <c r="D35" s="105">
        <v>3</v>
      </c>
      <c r="E35" s="122"/>
      <c r="F35" s="118"/>
      <c r="G35" s="118">
        <v>1</v>
      </c>
      <c r="H35" s="118"/>
      <c r="I35" s="119">
        <f>E35*Luongngay!$J$11+LDKT!F35*Luongngay!$J$12+LDKT!G35*Luongngay!$J$13+LDKT!H35*Luongngay!$J$14</f>
        <v>405450</v>
      </c>
      <c r="J35" s="120">
        <v>0.32500000000000001</v>
      </c>
      <c r="K35" s="121">
        <f t="shared" si="0"/>
        <v>131771</v>
      </c>
      <c r="L35" s="122"/>
      <c r="M35" s="34"/>
      <c r="N35" s="30"/>
      <c r="O35" s="30"/>
      <c r="P35" s="30"/>
      <c r="Q35" s="30"/>
      <c r="R35" s="30"/>
      <c r="S35" s="30"/>
      <c r="T35" s="30"/>
      <c r="U35" s="30"/>
      <c r="V35" s="30"/>
    </row>
    <row r="36" spans="1:22" s="33" customFormat="1" x14ac:dyDescent="0.25">
      <c r="A36" s="232" t="s">
        <v>9</v>
      </c>
      <c r="B36" s="241" t="s">
        <v>112</v>
      </c>
      <c r="C36" s="238" t="s">
        <v>185</v>
      </c>
      <c r="D36" s="105">
        <v>1</v>
      </c>
      <c r="E36" s="118"/>
      <c r="F36" s="118"/>
      <c r="G36" s="118">
        <v>1</v>
      </c>
      <c r="H36" s="118">
        <v>1</v>
      </c>
      <c r="I36" s="119">
        <f>E36*Luongngay!$J$11+LDKT!F36*Luongngay!$J$12+LDKT!G36*Luongngay!$J$13+LDKT!H36*Luongngay!$J$14</f>
        <v>847580</v>
      </c>
      <c r="J36" s="120">
        <v>1.5</v>
      </c>
      <c r="K36" s="121">
        <f t="shared" si="0"/>
        <v>1271370</v>
      </c>
      <c r="L36" s="122"/>
      <c r="M36" s="34"/>
      <c r="N36" s="30"/>
      <c r="O36" s="30"/>
      <c r="P36" s="30"/>
      <c r="Q36" s="30"/>
      <c r="R36" s="30"/>
      <c r="S36" s="30"/>
      <c r="T36" s="30"/>
      <c r="U36" s="30"/>
      <c r="V36" s="30"/>
    </row>
    <row r="37" spans="1:22" s="33" customFormat="1" x14ac:dyDescent="0.25">
      <c r="A37" s="233"/>
      <c r="B37" s="242"/>
      <c r="C37" s="239"/>
      <c r="D37" s="105">
        <v>2</v>
      </c>
      <c r="E37" s="118"/>
      <c r="F37" s="118"/>
      <c r="G37" s="118">
        <v>1</v>
      </c>
      <c r="H37" s="118">
        <v>1</v>
      </c>
      <c r="I37" s="119">
        <f>E37*Luongngay!$J$11+LDKT!F37*Luongngay!$J$12+LDKT!G37*Luongngay!$J$13+LDKT!H37*Luongngay!$J$14</f>
        <v>847580</v>
      </c>
      <c r="J37" s="120">
        <v>1.875</v>
      </c>
      <c r="K37" s="121">
        <f t="shared" si="0"/>
        <v>1589213</v>
      </c>
      <c r="L37" s="122"/>
      <c r="M37" s="34"/>
      <c r="N37" s="30"/>
      <c r="O37" s="30"/>
      <c r="P37" s="30"/>
      <c r="Q37" s="30"/>
      <c r="R37" s="30"/>
      <c r="S37" s="30"/>
      <c r="T37" s="30"/>
      <c r="U37" s="30"/>
      <c r="V37" s="30"/>
    </row>
    <row r="38" spans="1:22" s="33" customFormat="1" x14ac:dyDescent="0.25">
      <c r="A38" s="234"/>
      <c r="B38" s="243"/>
      <c r="C38" s="240"/>
      <c r="D38" s="105">
        <v>3</v>
      </c>
      <c r="E38" s="118"/>
      <c r="F38" s="118"/>
      <c r="G38" s="118">
        <v>1</v>
      </c>
      <c r="H38" s="118">
        <v>1</v>
      </c>
      <c r="I38" s="119">
        <f>E38*Luongngay!$J$11+LDKT!F38*Luongngay!$J$12+LDKT!G38*Luongngay!$J$13+LDKT!H38*Luongngay!$J$14</f>
        <v>847580</v>
      </c>
      <c r="J38" s="120">
        <v>2.4380000000000002</v>
      </c>
      <c r="K38" s="121">
        <f t="shared" si="0"/>
        <v>2066400</v>
      </c>
      <c r="L38" s="122"/>
      <c r="M38" s="34"/>
      <c r="N38" s="30"/>
      <c r="O38" s="30"/>
      <c r="P38" s="30"/>
      <c r="Q38" s="30"/>
      <c r="R38" s="30"/>
      <c r="S38" s="30"/>
      <c r="T38" s="30"/>
      <c r="U38" s="30"/>
      <c r="V38" s="30"/>
    </row>
    <row r="39" spans="1:22" x14ac:dyDescent="0.25">
      <c r="A39" s="232" t="s">
        <v>10</v>
      </c>
      <c r="B39" s="241" t="s">
        <v>110</v>
      </c>
      <c r="C39" s="238" t="s">
        <v>185</v>
      </c>
      <c r="D39" s="105">
        <v>1</v>
      </c>
      <c r="E39" s="104"/>
      <c r="F39" s="104"/>
      <c r="G39" s="118">
        <v>1</v>
      </c>
      <c r="H39" s="118">
        <v>1</v>
      </c>
      <c r="I39" s="119">
        <f>E39*Luongngay!$J$11+LDKT!F39*Luongngay!$J$12+LDKT!G39*Luongngay!$J$13+LDKT!H39*Luongngay!$J$14</f>
        <v>847580</v>
      </c>
      <c r="J39" s="120">
        <v>1.8</v>
      </c>
      <c r="K39" s="121">
        <f t="shared" si="0"/>
        <v>1525644</v>
      </c>
      <c r="L39" s="122"/>
      <c r="M39" s="32"/>
    </row>
    <row r="40" spans="1:22" x14ac:dyDescent="0.25">
      <c r="A40" s="233"/>
      <c r="B40" s="242"/>
      <c r="C40" s="239"/>
      <c r="D40" s="105">
        <v>2</v>
      </c>
      <c r="E40" s="118"/>
      <c r="F40" s="118"/>
      <c r="G40" s="118">
        <v>1</v>
      </c>
      <c r="H40" s="118">
        <v>1</v>
      </c>
      <c r="I40" s="119">
        <f>E40*Luongngay!$J$11+LDKT!F40*Luongngay!$J$12+LDKT!G40*Luongngay!$J$13+LDKT!H40*Luongngay!$J$14</f>
        <v>847580</v>
      </c>
      <c r="J40" s="120">
        <v>2.25</v>
      </c>
      <c r="K40" s="121">
        <f t="shared" si="0"/>
        <v>1907055</v>
      </c>
      <c r="L40" s="122"/>
      <c r="M40" s="32"/>
    </row>
    <row r="41" spans="1:22" x14ac:dyDescent="0.25">
      <c r="A41" s="234"/>
      <c r="B41" s="243"/>
      <c r="C41" s="240"/>
      <c r="D41" s="105">
        <v>3</v>
      </c>
      <c r="E41" s="118"/>
      <c r="F41" s="118"/>
      <c r="G41" s="118">
        <v>1</v>
      </c>
      <c r="H41" s="118">
        <v>1</v>
      </c>
      <c r="I41" s="119">
        <f>E41*Luongngay!$J$11+LDKT!F41*Luongngay!$J$12+LDKT!G41*Luongngay!$J$13+LDKT!H41*Luongngay!$J$14</f>
        <v>847580</v>
      </c>
      <c r="J41" s="120">
        <v>2.9249999999999998</v>
      </c>
      <c r="K41" s="121">
        <f t="shared" si="0"/>
        <v>2479172</v>
      </c>
      <c r="L41" s="122"/>
      <c r="M41" s="32"/>
    </row>
    <row r="42" spans="1:22" ht="47.25" x14ac:dyDescent="0.25">
      <c r="A42" s="107" t="s">
        <v>16</v>
      </c>
      <c r="B42" s="106" t="s">
        <v>113</v>
      </c>
      <c r="C42" s="23"/>
      <c r="D42" s="108"/>
      <c r="E42" s="118"/>
      <c r="F42" s="118"/>
      <c r="G42" s="118"/>
      <c r="H42" s="118"/>
      <c r="I42" s="119"/>
      <c r="J42" s="120"/>
      <c r="K42" s="121"/>
      <c r="L42" s="122" t="s">
        <v>212</v>
      </c>
      <c r="M42" s="32"/>
    </row>
    <row r="43" spans="1:22" x14ac:dyDescent="0.25">
      <c r="A43" s="247">
        <v>1</v>
      </c>
      <c r="B43" s="241" t="s">
        <v>126</v>
      </c>
      <c r="C43" s="238" t="s">
        <v>185</v>
      </c>
      <c r="D43" s="105">
        <v>1</v>
      </c>
      <c r="E43" s="118"/>
      <c r="F43" s="118"/>
      <c r="G43" s="118">
        <v>1</v>
      </c>
      <c r="H43" s="118">
        <v>1</v>
      </c>
      <c r="I43" s="119">
        <f>E43*Luongngay!$J$11+LDKT!F43*Luongngay!$J$12+LDKT!G43*Luongngay!$J$13+LDKT!H43*Luongngay!$J$14</f>
        <v>847580</v>
      </c>
      <c r="J43" s="120">
        <v>0.3</v>
      </c>
      <c r="K43" s="121">
        <f t="shared" si="0"/>
        <v>254274</v>
      </c>
      <c r="L43" s="122"/>
      <c r="M43" s="32"/>
    </row>
    <row r="44" spans="1:22" x14ac:dyDescent="0.25">
      <c r="A44" s="248"/>
      <c r="B44" s="242"/>
      <c r="C44" s="239"/>
      <c r="D44" s="105">
        <v>2</v>
      </c>
      <c r="E44" s="118"/>
      <c r="F44" s="118"/>
      <c r="G44" s="118">
        <v>1</v>
      </c>
      <c r="H44" s="118">
        <v>1</v>
      </c>
      <c r="I44" s="119">
        <f>E44*Luongngay!$J$11+LDKT!F44*Luongngay!$J$12+LDKT!G44*Luongngay!$J$13+LDKT!H44*Luongngay!$J$14</f>
        <v>847580</v>
      </c>
      <c r="J44" s="120">
        <v>0.375</v>
      </c>
      <c r="K44" s="121">
        <f t="shared" si="0"/>
        <v>317843</v>
      </c>
      <c r="L44" s="122"/>
      <c r="M44" s="32"/>
    </row>
    <row r="45" spans="1:22" x14ac:dyDescent="0.25">
      <c r="A45" s="249"/>
      <c r="B45" s="243"/>
      <c r="C45" s="240"/>
      <c r="D45" s="105">
        <v>3</v>
      </c>
      <c r="E45" s="118"/>
      <c r="F45" s="118"/>
      <c r="G45" s="118">
        <v>1</v>
      </c>
      <c r="H45" s="118">
        <v>1</v>
      </c>
      <c r="I45" s="119">
        <f>E45*Luongngay!$J$11+LDKT!F45*Luongngay!$J$12+LDKT!G45*Luongngay!$J$13+LDKT!H45*Luongngay!$J$14</f>
        <v>847580</v>
      </c>
      <c r="J45" s="120">
        <v>0.48799999999999999</v>
      </c>
      <c r="K45" s="121">
        <f t="shared" si="0"/>
        <v>413619</v>
      </c>
      <c r="L45" s="122"/>
      <c r="M45" s="32"/>
    </row>
    <row r="46" spans="1:22" x14ac:dyDescent="0.25">
      <c r="A46" s="247">
        <v>2</v>
      </c>
      <c r="B46" s="241" t="s">
        <v>114</v>
      </c>
      <c r="C46" s="238" t="s">
        <v>185</v>
      </c>
      <c r="D46" s="105">
        <v>1</v>
      </c>
      <c r="E46" s="118"/>
      <c r="F46" s="118"/>
      <c r="G46" s="118">
        <v>1</v>
      </c>
      <c r="H46" s="118">
        <v>1</v>
      </c>
      <c r="I46" s="119">
        <f>E46*Luongngay!$J$11+LDKT!F46*Luongngay!$J$12+LDKT!G46*Luongngay!$J$13+LDKT!H46*Luongngay!$J$14</f>
        <v>847580</v>
      </c>
      <c r="J46" s="120">
        <v>1.8</v>
      </c>
      <c r="K46" s="121">
        <f t="shared" si="0"/>
        <v>1525644</v>
      </c>
      <c r="L46" s="122"/>
      <c r="M46" s="32"/>
    </row>
    <row r="47" spans="1:22" x14ac:dyDescent="0.25">
      <c r="A47" s="248"/>
      <c r="B47" s="242"/>
      <c r="C47" s="239"/>
      <c r="D47" s="105">
        <v>2</v>
      </c>
      <c r="E47" s="118"/>
      <c r="F47" s="118"/>
      <c r="G47" s="118">
        <v>1</v>
      </c>
      <c r="H47" s="118">
        <v>1</v>
      </c>
      <c r="I47" s="119">
        <f>E47*Luongngay!$J$11+LDKT!F47*Luongngay!$J$12+LDKT!G47*Luongngay!$J$13+LDKT!H47*Luongngay!$J$14</f>
        <v>847580</v>
      </c>
      <c r="J47" s="120">
        <v>2.25</v>
      </c>
      <c r="K47" s="121">
        <f t="shared" si="0"/>
        <v>1907055</v>
      </c>
      <c r="L47" s="122"/>
      <c r="M47" s="32"/>
    </row>
    <row r="48" spans="1:22" x14ac:dyDescent="0.25">
      <c r="A48" s="249"/>
      <c r="B48" s="243"/>
      <c r="C48" s="240"/>
      <c r="D48" s="105">
        <v>3</v>
      </c>
      <c r="E48" s="118"/>
      <c r="F48" s="118"/>
      <c r="G48" s="118">
        <v>1</v>
      </c>
      <c r="H48" s="118">
        <v>1</v>
      </c>
      <c r="I48" s="119">
        <f>E48*Luongngay!$J$11+LDKT!F48*Luongngay!$J$12+LDKT!G48*Luongngay!$J$13+LDKT!H48*Luongngay!$J$14</f>
        <v>847580</v>
      </c>
      <c r="J48" s="120">
        <v>2.9249999999999998</v>
      </c>
      <c r="K48" s="121">
        <f t="shared" si="0"/>
        <v>2479172</v>
      </c>
      <c r="L48" s="122"/>
      <c r="M48" s="32"/>
    </row>
    <row r="49" spans="1:13" x14ac:dyDescent="0.25">
      <c r="A49" s="247">
        <v>3</v>
      </c>
      <c r="B49" s="241" t="s">
        <v>115</v>
      </c>
      <c r="C49" s="238" t="s">
        <v>185</v>
      </c>
      <c r="D49" s="105">
        <v>1</v>
      </c>
      <c r="E49" s="118"/>
      <c r="F49" s="118"/>
      <c r="G49" s="118">
        <v>1</v>
      </c>
      <c r="H49" s="118">
        <v>1</v>
      </c>
      <c r="I49" s="119">
        <f>E49*Luongngay!$J$11+LDKT!F49*Luongngay!$J$12+LDKT!G49*Luongngay!$J$13+LDKT!H49*Luongngay!$J$14</f>
        <v>847580</v>
      </c>
      <c r="J49" s="120">
        <v>0.3</v>
      </c>
      <c r="K49" s="121">
        <f t="shared" si="0"/>
        <v>254274</v>
      </c>
      <c r="L49" s="122"/>
      <c r="M49" s="32"/>
    </row>
    <row r="50" spans="1:13" x14ac:dyDescent="0.25">
      <c r="A50" s="248"/>
      <c r="B50" s="242"/>
      <c r="C50" s="239"/>
      <c r="D50" s="105">
        <v>2</v>
      </c>
      <c r="E50" s="118"/>
      <c r="F50" s="118"/>
      <c r="G50" s="118">
        <v>1</v>
      </c>
      <c r="H50" s="118">
        <v>1</v>
      </c>
      <c r="I50" s="119">
        <f>E50*Luongngay!$J$11+LDKT!F50*Luongngay!$J$12+LDKT!G50*Luongngay!$J$13+LDKT!H50*Luongngay!$J$14</f>
        <v>847580</v>
      </c>
      <c r="J50" s="120">
        <v>0.375</v>
      </c>
      <c r="K50" s="121">
        <f t="shared" si="0"/>
        <v>317843</v>
      </c>
      <c r="L50" s="122"/>
      <c r="M50" s="32"/>
    </row>
    <row r="51" spans="1:13" x14ac:dyDescent="0.25">
      <c r="A51" s="249"/>
      <c r="B51" s="243"/>
      <c r="C51" s="240"/>
      <c r="D51" s="105">
        <v>3</v>
      </c>
      <c r="E51" s="118"/>
      <c r="F51" s="118"/>
      <c r="G51" s="118">
        <v>1</v>
      </c>
      <c r="H51" s="118">
        <v>1</v>
      </c>
      <c r="I51" s="119">
        <f>E51*Luongngay!$J$11+LDKT!F51*Luongngay!$J$12+LDKT!G51*Luongngay!$J$13+LDKT!H51*Luongngay!$J$14</f>
        <v>847580</v>
      </c>
      <c r="J51" s="120">
        <v>0.48799999999999999</v>
      </c>
      <c r="K51" s="121">
        <f t="shared" si="0"/>
        <v>413619</v>
      </c>
      <c r="L51" s="122"/>
      <c r="M51" s="32"/>
    </row>
    <row r="52" spans="1:13" x14ac:dyDescent="0.25">
      <c r="A52" s="247">
        <v>4</v>
      </c>
      <c r="B52" s="241" t="s">
        <v>106</v>
      </c>
      <c r="C52" s="238" t="s">
        <v>185</v>
      </c>
      <c r="D52" s="105">
        <v>1</v>
      </c>
      <c r="E52" s="118">
        <v>1</v>
      </c>
      <c r="F52" s="118"/>
      <c r="G52" s="118"/>
      <c r="H52" s="118"/>
      <c r="I52" s="119">
        <f>E52*Luongngay!$J$11+LDKT!F52*Luongngay!$J$12+LDKT!G52*Luongngay!$J$13+LDKT!H52*Luongngay!$J$14</f>
        <v>332091</v>
      </c>
      <c r="J52" s="120">
        <v>0.1</v>
      </c>
      <c r="K52" s="121">
        <f t="shared" si="0"/>
        <v>33209</v>
      </c>
      <c r="L52" s="122"/>
      <c r="M52" s="32"/>
    </row>
    <row r="53" spans="1:13" x14ac:dyDescent="0.25">
      <c r="A53" s="248"/>
      <c r="B53" s="242"/>
      <c r="C53" s="239"/>
      <c r="D53" s="105">
        <v>2</v>
      </c>
      <c r="E53" s="118">
        <v>1</v>
      </c>
      <c r="F53" s="118"/>
      <c r="G53" s="118"/>
      <c r="H53" s="118"/>
      <c r="I53" s="119">
        <f>E53*Luongngay!$J$11+LDKT!F53*Luongngay!$J$12+LDKT!G53*Luongngay!$J$13+LDKT!H53*Luongngay!$J$14</f>
        <v>332091</v>
      </c>
      <c r="J53" s="120">
        <v>0.125</v>
      </c>
      <c r="K53" s="121">
        <f t="shared" si="0"/>
        <v>41511</v>
      </c>
      <c r="L53" s="122"/>
      <c r="M53" s="32"/>
    </row>
    <row r="54" spans="1:13" x14ac:dyDescent="0.25">
      <c r="A54" s="249"/>
      <c r="B54" s="243"/>
      <c r="C54" s="240"/>
      <c r="D54" s="105">
        <v>3</v>
      </c>
      <c r="E54" s="118">
        <v>1</v>
      </c>
      <c r="F54" s="118"/>
      <c r="G54" s="118"/>
      <c r="H54" s="118"/>
      <c r="I54" s="119">
        <f>E54*Luongngay!$J$11+LDKT!F54*Luongngay!$J$12+LDKT!G54*Luongngay!$J$13+LDKT!H54*Luongngay!$J$14</f>
        <v>332091</v>
      </c>
      <c r="J54" s="120">
        <v>0.16300000000000001</v>
      </c>
      <c r="K54" s="121">
        <f t="shared" si="0"/>
        <v>54131</v>
      </c>
      <c r="L54" s="122"/>
      <c r="M54" s="32"/>
    </row>
    <row r="55" spans="1:13" ht="47.25" x14ac:dyDescent="0.25">
      <c r="A55" s="107" t="s">
        <v>17</v>
      </c>
      <c r="B55" s="103" t="s">
        <v>116</v>
      </c>
      <c r="C55" s="23"/>
      <c r="D55" s="109"/>
      <c r="E55" s="118"/>
      <c r="F55" s="118"/>
      <c r="G55" s="118"/>
      <c r="H55" s="118"/>
      <c r="I55" s="119"/>
      <c r="J55" s="120"/>
      <c r="K55" s="121"/>
      <c r="L55" s="122" t="s">
        <v>216</v>
      </c>
      <c r="M55" s="32"/>
    </row>
    <row r="56" spans="1:13" ht="31.5" x14ac:dyDescent="0.25">
      <c r="A56" s="108">
        <v>1</v>
      </c>
      <c r="B56" s="110" t="s">
        <v>116</v>
      </c>
      <c r="C56" s="23" t="s">
        <v>185</v>
      </c>
      <c r="D56" s="109" t="s">
        <v>33</v>
      </c>
      <c r="E56" s="118">
        <v>1</v>
      </c>
      <c r="F56" s="118"/>
      <c r="G56" s="118"/>
      <c r="H56" s="118"/>
      <c r="I56" s="119">
        <f>E56*Luongngay!$J$11+LDKT!F56*Luongngay!$J$12+LDKT!G56*Luongngay!$J$13+LDKT!H56*Luongngay!$J$14</f>
        <v>332091</v>
      </c>
      <c r="J56" s="120">
        <v>1</v>
      </c>
      <c r="K56" s="121">
        <f t="shared" si="0"/>
        <v>332091</v>
      </c>
      <c r="L56" s="122"/>
      <c r="M56" s="32"/>
    </row>
    <row r="57" spans="1:13" ht="47.25" x14ac:dyDescent="0.25">
      <c r="A57" s="107" t="s">
        <v>18</v>
      </c>
      <c r="B57" s="103" t="s">
        <v>117</v>
      </c>
      <c r="C57" s="23"/>
      <c r="D57" s="108"/>
      <c r="E57" s="118"/>
      <c r="F57" s="118"/>
      <c r="G57" s="118"/>
      <c r="H57" s="118"/>
      <c r="I57" s="119"/>
      <c r="J57" s="120"/>
      <c r="K57" s="121"/>
      <c r="L57" s="122" t="s">
        <v>220</v>
      </c>
      <c r="M57" s="32"/>
    </row>
    <row r="58" spans="1:13" ht="47.25" x14ac:dyDescent="0.25">
      <c r="A58" s="108">
        <v>1</v>
      </c>
      <c r="B58" s="57" t="s">
        <v>125</v>
      </c>
      <c r="C58" s="23" t="s">
        <v>185</v>
      </c>
      <c r="D58" s="109" t="s">
        <v>33</v>
      </c>
      <c r="E58" s="123"/>
      <c r="F58" s="118">
        <v>1</v>
      </c>
      <c r="G58" s="123"/>
      <c r="H58" s="123"/>
      <c r="I58" s="119">
        <f>E58*Luongngay!$J$11+LDKT!F58*Luongngay!$J$12+LDKT!G58*Luongngay!$J$13+LDKT!H58*Luongngay!$J$14</f>
        <v>368771</v>
      </c>
      <c r="J58" s="120">
        <v>3</v>
      </c>
      <c r="K58" s="121">
        <f t="shared" ref="K58:K75" si="1">ROUND(I58*J58,0)</f>
        <v>1106313</v>
      </c>
      <c r="L58" s="122"/>
      <c r="M58" s="32"/>
    </row>
    <row r="59" spans="1:13" ht="31.5" x14ac:dyDescent="0.25">
      <c r="A59" s="108">
        <v>2</v>
      </c>
      <c r="B59" s="57" t="s">
        <v>118</v>
      </c>
      <c r="C59" s="23" t="s">
        <v>185</v>
      </c>
      <c r="D59" s="109" t="s">
        <v>33</v>
      </c>
      <c r="E59" s="118"/>
      <c r="F59" s="118">
        <v>1</v>
      </c>
      <c r="G59" s="118"/>
      <c r="H59" s="118"/>
      <c r="I59" s="119">
        <f>E59*Luongngay!$J$11+LDKT!F59*Luongngay!$J$12+LDKT!G59*Luongngay!$J$13+LDKT!H59*Luongngay!$J$14</f>
        <v>368771</v>
      </c>
      <c r="J59" s="120">
        <v>1.5</v>
      </c>
      <c r="K59" s="121">
        <f t="shared" si="1"/>
        <v>553157</v>
      </c>
      <c r="L59" s="122"/>
      <c r="M59" s="32"/>
    </row>
    <row r="60" spans="1:13" ht="47.25" x14ac:dyDescent="0.25">
      <c r="A60" s="107" t="s">
        <v>19</v>
      </c>
      <c r="B60" s="111" t="s">
        <v>119</v>
      </c>
      <c r="C60" s="23"/>
      <c r="D60" s="108"/>
      <c r="E60" s="118"/>
      <c r="F60" s="118"/>
      <c r="G60" s="118"/>
      <c r="H60" s="118"/>
      <c r="I60" s="119"/>
      <c r="J60" s="120"/>
      <c r="K60" s="121"/>
      <c r="L60" s="122" t="s">
        <v>224</v>
      </c>
      <c r="M60" s="32"/>
    </row>
    <row r="61" spans="1:13" ht="31.5" x14ac:dyDescent="0.25">
      <c r="A61" s="108">
        <v>1</v>
      </c>
      <c r="B61" s="57" t="s">
        <v>154</v>
      </c>
      <c r="C61" s="23" t="s">
        <v>185</v>
      </c>
      <c r="D61" s="109" t="s">
        <v>33</v>
      </c>
      <c r="E61" s="118">
        <v>1</v>
      </c>
      <c r="F61" s="118"/>
      <c r="G61" s="118"/>
      <c r="H61" s="118"/>
      <c r="I61" s="119">
        <f>E61*Luongngay!$J$11+LDKT!F61*Luongngay!$J$12+LDKT!G61*Luongngay!$J$13+LDKT!H61*Luongngay!$J$14</f>
        <v>332091</v>
      </c>
      <c r="J61" s="120">
        <v>0.25</v>
      </c>
      <c r="K61" s="121">
        <f t="shared" si="1"/>
        <v>83023</v>
      </c>
      <c r="L61" s="122"/>
      <c r="M61" s="32"/>
    </row>
    <row r="62" spans="1:13" ht="31.5" x14ac:dyDescent="0.25">
      <c r="A62" s="108">
        <v>2</v>
      </c>
      <c r="B62" s="57" t="s">
        <v>155</v>
      </c>
      <c r="C62" s="23" t="s">
        <v>185</v>
      </c>
      <c r="D62" s="109" t="s">
        <v>33</v>
      </c>
      <c r="E62" s="118"/>
      <c r="F62" s="118">
        <v>1</v>
      </c>
      <c r="G62" s="118"/>
      <c r="H62" s="118"/>
      <c r="I62" s="119">
        <f>E62*Luongngay!$J$11+LDKT!F62*Luongngay!$J$12+LDKT!G62*Luongngay!$J$13+LDKT!H62*Luongngay!$J$14</f>
        <v>368771</v>
      </c>
      <c r="J62" s="120">
        <v>4.5</v>
      </c>
      <c r="K62" s="121">
        <f t="shared" si="1"/>
        <v>1659470</v>
      </c>
      <c r="L62" s="122"/>
      <c r="M62" s="32"/>
    </row>
    <row r="63" spans="1:13" ht="47.25" x14ac:dyDescent="0.25">
      <c r="A63" s="107" t="s">
        <v>20</v>
      </c>
      <c r="B63" s="111" t="s">
        <v>124</v>
      </c>
      <c r="C63" s="100"/>
      <c r="D63" s="108"/>
      <c r="E63" s="122"/>
      <c r="F63" s="122"/>
      <c r="G63" s="122"/>
      <c r="H63" s="122"/>
      <c r="I63" s="119"/>
      <c r="J63" s="120"/>
      <c r="K63" s="121"/>
      <c r="L63" s="122" t="s">
        <v>228</v>
      </c>
      <c r="M63" s="32"/>
    </row>
    <row r="64" spans="1:13" ht="18" customHeight="1" x14ac:dyDescent="0.25">
      <c r="A64" s="247">
        <v>1</v>
      </c>
      <c r="B64" s="241" t="s">
        <v>120</v>
      </c>
      <c r="C64" s="238" t="s">
        <v>186</v>
      </c>
      <c r="D64" s="105">
        <v>1</v>
      </c>
      <c r="E64" s="118">
        <v>1</v>
      </c>
      <c r="F64" s="118"/>
      <c r="G64" s="118"/>
      <c r="H64" s="118"/>
      <c r="I64" s="119">
        <f>E64*Luongngay!$J$11+LDKT!F64*Luongngay!$J$12+LDKT!G64*Luongngay!$J$13+LDKT!H64*Luongngay!$J$14</f>
        <v>332091</v>
      </c>
      <c r="J64" s="120">
        <v>7.0000000000000001E-3</v>
      </c>
      <c r="K64" s="121">
        <f t="shared" si="1"/>
        <v>2325</v>
      </c>
      <c r="L64" s="122"/>
      <c r="M64" s="32"/>
    </row>
    <row r="65" spans="1:22" s="36" customFormat="1" ht="17.25" customHeight="1" x14ac:dyDescent="0.25">
      <c r="A65" s="248"/>
      <c r="B65" s="242"/>
      <c r="C65" s="239"/>
      <c r="D65" s="105">
        <v>2</v>
      </c>
      <c r="E65" s="118">
        <v>1</v>
      </c>
      <c r="F65" s="118"/>
      <c r="G65" s="118"/>
      <c r="H65" s="118"/>
      <c r="I65" s="119">
        <f>E65*Luongngay!$J$11+LDKT!F65*Luongngay!$J$12+LDKT!G65*Luongngay!$J$13+LDKT!H65*Luongngay!$J$14</f>
        <v>332091</v>
      </c>
      <c r="J65" s="120">
        <v>8.0000000000000002E-3</v>
      </c>
      <c r="K65" s="121">
        <f t="shared" si="1"/>
        <v>2657</v>
      </c>
      <c r="L65" s="122"/>
      <c r="M65" s="35"/>
      <c r="N65" s="30"/>
      <c r="O65" s="30"/>
      <c r="P65" s="30"/>
      <c r="Q65" s="30"/>
      <c r="R65" s="30"/>
      <c r="S65" s="30"/>
      <c r="T65" s="30"/>
      <c r="U65" s="30"/>
      <c r="V65" s="30"/>
    </row>
    <row r="66" spans="1:22" ht="15.75" customHeight="1" x14ac:dyDescent="0.25">
      <c r="A66" s="249"/>
      <c r="B66" s="243"/>
      <c r="C66" s="240"/>
      <c r="D66" s="105">
        <v>3</v>
      </c>
      <c r="E66" s="118">
        <v>1</v>
      </c>
      <c r="F66" s="118"/>
      <c r="G66" s="118"/>
      <c r="H66" s="118"/>
      <c r="I66" s="119">
        <f>E66*Luongngay!$J$11+LDKT!F66*Luongngay!$J$12+LDKT!G66*Luongngay!$J$13+LDKT!H66*Luongngay!$J$14</f>
        <v>332091</v>
      </c>
      <c r="J66" s="120">
        <v>1.0999999999999999E-2</v>
      </c>
      <c r="K66" s="121">
        <f t="shared" si="1"/>
        <v>3653</v>
      </c>
      <c r="L66" s="122"/>
      <c r="M66" s="32"/>
    </row>
    <row r="67" spans="1:22" ht="15.75" customHeight="1" x14ac:dyDescent="0.25">
      <c r="A67" s="247">
        <v>2</v>
      </c>
      <c r="B67" s="241" t="s">
        <v>121</v>
      </c>
      <c r="C67" s="238" t="s">
        <v>186</v>
      </c>
      <c r="D67" s="105">
        <v>1</v>
      </c>
      <c r="E67" s="118"/>
      <c r="F67" s="118">
        <v>1</v>
      </c>
      <c r="G67" s="118"/>
      <c r="H67" s="118"/>
      <c r="I67" s="119">
        <f>E67*Luongngay!$J$11+LDKT!F67*Luongngay!$J$12+LDKT!G67*Luongngay!$J$13+LDKT!H67*Luongngay!$J$14</f>
        <v>368771</v>
      </c>
      <c r="J67" s="120">
        <v>0.04</v>
      </c>
      <c r="K67" s="121">
        <f t="shared" si="1"/>
        <v>14751</v>
      </c>
      <c r="L67" s="122"/>
      <c r="M67" s="32"/>
    </row>
    <row r="68" spans="1:22" x14ac:dyDescent="0.25">
      <c r="A68" s="248"/>
      <c r="B68" s="242"/>
      <c r="C68" s="239"/>
      <c r="D68" s="105">
        <v>2</v>
      </c>
      <c r="E68" s="118"/>
      <c r="F68" s="118">
        <v>1</v>
      </c>
      <c r="G68" s="118"/>
      <c r="H68" s="118"/>
      <c r="I68" s="119">
        <f>E68*Luongngay!$J$11+LDKT!F68*Luongngay!$J$12+LDKT!G68*Luongngay!$J$13+LDKT!H68*Luongngay!$J$14</f>
        <v>368771</v>
      </c>
      <c r="J68" s="120">
        <v>0.05</v>
      </c>
      <c r="K68" s="121">
        <f t="shared" si="1"/>
        <v>18439</v>
      </c>
      <c r="L68" s="122"/>
      <c r="M68" s="32"/>
    </row>
    <row r="69" spans="1:22" x14ac:dyDescent="0.25">
      <c r="A69" s="249"/>
      <c r="B69" s="243"/>
      <c r="C69" s="240"/>
      <c r="D69" s="105">
        <v>3</v>
      </c>
      <c r="E69" s="118"/>
      <c r="F69" s="118">
        <v>1</v>
      </c>
      <c r="G69" s="118"/>
      <c r="H69" s="118"/>
      <c r="I69" s="119">
        <f>E69*Luongngay!$J$11+LDKT!F69*Luongngay!$J$12+LDKT!G69*Luongngay!$J$13+LDKT!H69*Luongngay!$J$14</f>
        <v>368771</v>
      </c>
      <c r="J69" s="120">
        <v>6.5000000000000002E-2</v>
      </c>
      <c r="K69" s="121">
        <f t="shared" si="1"/>
        <v>23970</v>
      </c>
      <c r="L69" s="122"/>
      <c r="M69" s="32"/>
    </row>
    <row r="70" spans="1:22" ht="15.75" customHeight="1" x14ac:dyDescent="0.25">
      <c r="A70" s="247">
        <v>3</v>
      </c>
      <c r="B70" s="241" t="s">
        <v>122</v>
      </c>
      <c r="C70" s="238" t="s">
        <v>186</v>
      </c>
      <c r="D70" s="105">
        <v>1</v>
      </c>
      <c r="E70" s="118"/>
      <c r="F70" s="118">
        <v>1</v>
      </c>
      <c r="G70" s="118">
        <v>1</v>
      </c>
      <c r="H70" s="118"/>
      <c r="I70" s="119">
        <f>E70*Luongngay!$J$11+LDKT!F70*Luongngay!$J$12+LDKT!G70*Luongngay!$J$13+LDKT!H70*Luongngay!$J$14</f>
        <v>774221</v>
      </c>
      <c r="J70" s="120">
        <v>0.06</v>
      </c>
      <c r="K70" s="121">
        <f t="shared" si="1"/>
        <v>46453</v>
      </c>
      <c r="L70" s="122"/>
      <c r="M70" s="32"/>
    </row>
    <row r="71" spans="1:22" x14ac:dyDescent="0.25">
      <c r="A71" s="248"/>
      <c r="B71" s="242"/>
      <c r="C71" s="239"/>
      <c r="D71" s="105">
        <v>2</v>
      </c>
      <c r="E71" s="118"/>
      <c r="F71" s="118">
        <v>1</v>
      </c>
      <c r="G71" s="118">
        <v>1</v>
      </c>
      <c r="H71" s="118"/>
      <c r="I71" s="119">
        <f>E71*Luongngay!$J$11+LDKT!F71*Luongngay!$J$12+LDKT!G71*Luongngay!$J$13+LDKT!H71*Luongngay!$J$14</f>
        <v>774221</v>
      </c>
      <c r="J71" s="120">
        <v>7.4999999999999997E-2</v>
      </c>
      <c r="K71" s="121">
        <f t="shared" si="1"/>
        <v>58067</v>
      </c>
      <c r="L71" s="122"/>
      <c r="M71" s="32"/>
    </row>
    <row r="72" spans="1:22" x14ac:dyDescent="0.25">
      <c r="A72" s="249"/>
      <c r="B72" s="243"/>
      <c r="C72" s="240"/>
      <c r="D72" s="105">
        <v>3</v>
      </c>
      <c r="E72" s="118"/>
      <c r="F72" s="118">
        <v>1</v>
      </c>
      <c r="G72" s="118">
        <v>1</v>
      </c>
      <c r="H72" s="118"/>
      <c r="I72" s="119">
        <f>E72*Luongngay!$J$11+LDKT!F72*Luongngay!$J$12+LDKT!G72*Luongngay!$J$13+LDKT!H72*Luongngay!$J$14</f>
        <v>774221</v>
      </c>
      <c r="J72" s="120">
        <v>9.8000000000000004E-2</v>
      </c>
      <c r="K72" s="121">
        <f t="shared" si="1"/>
        <v>75874</v>
      </c>
      <c r="L72" s="122"/>
      <c r="M72" s="32"/>
    </row>
    <row r="73" spans="1:22" ht="15.75" customHeight="1" x14ac:dyDescent="0.25">
      <c r="A73" s="247">
        <v>4</v>
      </c>
      <c r="B73" s="241" t="s">
        <v>123</v>
      </c>
      <c r="C73" s="238" t="s">
        <v>186</v>
      </c>
      <c r="D73" s="105">
        <v>1</v>
      </c>
      <c r="E73" s="118">
        <v>1</v>
      </c>
      <c r="F73" s="118"/>
      <c r="G73" s="118"/>
      <c r="H73" s="118"/>
      <c r="I73" s="119">
        <f>E73*Luongngay!$J$11+LDKT!F73*Luongngay!$J$12+LDKT!G73*Luongngay!$J$13+LDKT!H73*Luongngay!$J$14</f>
        <v>332091</v>
      </c>
      <c r="J73" s="120">
        <v>7.0000000000000001E-3</v>
      </c>
      <c r="K73" s="121">
        <f t="shared" si="1"/>
        <v>2325</v>
      </c>
      <c r="L73" s="122"/>
      <c r="M73" s="32"/>
    </row>
    <row r="74" spans="1:22" x14ac:dyDescent="0.25">
      <c r="A74" s="248"/>
      <c r="B74" s="242"/>
      <c r="C74" s="239"/>
      <c r="D74" s="105">
        <v>2</v>
      </c>
      <c r="E74" s="118">
        <v>1</v>
      </c>
      <c r="F74" s="118"/>
      <c r="G74" s="118"/>
      <c r="H74" s="118"/>
      <c r="I74" s="119">
        <f>E74*Luongngay!$J$11+LDKT!F74*Luongngay!$J$12+LDKT!G74*Luongngay!$J$13+LDKT!H74*Luongngay!$J$14</f>
        <v>332091</v>
      </c>
      <c r="J74" s="120">
        <v>8.0000000000000002E-3</v>
      </c>
      <c r="K74" s="121">
        <f t="shared" si="1"/>
        <v>2657</v>
      </c>
      <c r="L74" s="122"/>
      <c r="M74" s="32"/>
    </row>
    <row r="75" spans="1:22" x14ac:dyDescent="0.25">
      <c r="A75" s="249"/>
      <c r="B75" s="243"/>
      <c r="C75" s="240"/>
      <c r="D75" s="105">
        <v>3</v>
      </c>
      <c r="E75" s="118">
        <v>1</v>
      </c>
      <c r="F75" s="118"/>
      <c r="G75" s="118"/>
      <c r="H75" s="118"/>
      <c r="I75" s="119">
        <f>E75*Luongngay!$J$11+LDKT!F75*Luongngay!$J$12+LDKT!G75*Luongngay!$J$13+LDKT!H75*Luongngay!$J$14</f>
        <v>332091</v>
      </c>
      <c r="J75" s="120">
        <v>1.0999999999999999E-2</v>
      </c>
      <c r="K75" s="121">
        <f t="shared" si="1"/>
        <v>3653</v>
      </c>
      <c r="L75" s="122"/>
      <c r="M75" s="32"/>
    </row>
    <row r="76" spans="1:22" x14ac:dyDescent="0.25">
      <c r="E76" s="30"/>
      <c r="F76" s="30"/>
      <c r="G76" s="30"/>
      <c r="H76" s="30"/>
      <c r="J76" s="30"/>
    </row>
  </sheetData>
  <mergeCells count="69">
    <mergeCell ref="A73:A75"/>
    <mergeCell ref="B73:B75"/>
    <mergeCell ref="C73:C75"/>
    <mergeCell ref="A67:A69"/>
    <mergeCell ref="B67:B69"/>
    <mergeCell ref="C67:C69"/>
    <mergeCell ref="A70:A72"/>
    <mergeCell ref="B70:B72"/>
    <mergeCell ref="C70:C72"/>
    <mergeCell ref="A52:A54"/>
    <mergeCell ref="B52:B54"/>
    <mergeCell ref="C52:C54"/>
    <mergeCell ref="A64:A66"/>
    <mergeCell ref="B64:B66"/>
    <mergeCell ref="C64:C66"/>
    <mergeCell ref="A46:A48"/>
    <mergeCell ref="B46:B48"/>
    <mergeCell ref="C46:C48"/>
    <mergeCell ref="A49:A51"/>
    <mergeCell ref="B49:B51"/>
    <mergeCell ref="C49:C51"/>
    <mergeCell ref="A39:A41"/>
    <mergeCell ref="B39:B41"/>
    <mergeCell ref="C39:C41"/>
    <mergeCell ref="A43:A45"/>
    <mergeCell ref="B43:B45"/>
    <mergeCell ref="C43:C45"/>
    <mergeCell ref="A33:A35"/>
    <mergeCell ref="B33:B35"/>
    <mergeCell ref="C33:C35"/>
    <mergeCell ref="A36:A38"/>
    <mergeCell ref="B36:B38"/>
    <mergeCell ref="C36:C38"/>
    <mergeCell ref="A26:A28"/>
    <mergeCell ref="B26:B28"/>
    <mergeCell ref="C26:C28"/>
    <mergeCell ref="A29:A31"/>
    <mergeCell ref="B29:B31"/>
    <mergeCell ref="C29:C31"/>
    <mergeCell ref="A19:A21"/>
    <mergeCell ref="B19:B21"/>
    <mergeCell ref="C19:C21"/>
    <mergeCell ref="A23:A25"/>
    <mergeCell ref="B23:B25"/>
    <mergeCell ref="C23:C25"/>
    <mergeCell ref="A13:A15"/>
    <mergeCell ref="B13:B15"/>
    <mergeCell ref="C13:C15"/>
    <mergeCell ref="A16:A18"/>
    <mergeCell ref="B16:B18"/>
    <mergeCell ref="C16:C18"/>
    <mergeCell ref="A7:A9"/>
    <mergeCell ref="B7:B9"/>
    <mergeCell ref="C7:C9"/>
    <mergeCell ref="A10:A12"/>
    <mergeCell ref="B10:B12"/>
    <mergeCell ref="C10:C12"/>
    <mergeCell ref="A2:L2"/>
    <mergeCell ref="A1:L1"/>
    <mergeCell ref="E4:H4"/>
    <mergeCell ref="C4:C5"/>
    <mergeCell ref="B4:B5"/>
    <mergeCell ref="A4:A5"/>
    <mergeCell ref="I4:I5"/>
    <mergeCell ref="J4:J5"/>
    <mergeCell ref="K4:K5"/>
    <mergeCell ref="L4:L5"/>
    <mergeCell ref="D4:D5"/>
    <mergeCell ref="K3:L3"/>
  </mergeCells>
  <phoneticPr fontId="4" type="noConversion"/>
  <printOptions horizontalCentered="1"/>
  <pageMargins left="0.25" right="0.25" top="1" bottom="0.3" header="0.196850393700787" footer="0.196850393700787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zoomScale="85" zoomScaleNormal="85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I5" sqref="I5"/>
    </sheetView>
  </sheetViews>
  <sheetFormatPr defaultColWidth="9" defaultRowHeight="15" x14ac:dyDescent="0.25"/>
  <cols>
    <col min="1" max="1" width="5.140625" style="12" customWidth="1"/>
    <col min="2" max="2" width="24.140625" style="41" customWidth="1"/>
    <col min="3" max="3" width="6.5703125" style="42" bestFit="1" customWidth="1"/>
    <col min="4" max="4" width="7" style="12" customWidth="1"/>
    <col min="5" max="5" width="9.7109375" style="12" bestFit="1" customWidth="1"/>
    <col min="6" max="6" width="7.85546875" style="12" bestFit="1" customWidth="1"/>
    <col min="7" max="7" width="10.5703125" style="12" customWidth="1"/>
    <col min="8" max="8" width="12.140625" style="12" customWidth="1"/>
    <col min="9" max="10" width="10.5703125" style="12" customWidth="1"/>
    <col min="11" max="11" width="7.85546875" style="12" bestFit="1" customWidth="1"/>
    <col min="12" max="12" width="10.5703125" style="12" customWidth="1"/>
    <col min="13" max="13" width="11.42578125" style="12" customWidth="1"/>
    <col min="14" max="14" width="10" style="96" customWidth="1"/>
    <col min="15" max="15" width="10.5703125" style="12" customWidth="1"/>
    <col min="16" max="16" width="23.140625" style="41" customWidth="1"/>
    <col min="17" max="16384" width="9" style="12"/>
  </cols>
  <sheetData>
    <row r="1" spans="1:16" ht="15.75" x14ac:dyDescent="0.25">
      <c r="A1" s="218" t="s">
        <v>179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33" customHeight="1" x14ac:dyDescent="0.25">
      <c r="A2" s="217" t="s">
        <v>242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88"/>
      <c r="N3" s="88"/>
      <c r="O3" s="124" t="s">
        <v>99</v>
      </c>
      <c r="P3" s="192"/>
    </row>
    <row r="4" spans="1:16" ht="15.75" x14ac:dyDescent="0.25">
      <c r="A4" s="223" t="s">
        <v>0</v>
      </c>
      <c r="B4" s="221" t="s">
        <v>1</v>
      </c>
      <c r="C4" s="221" t="s">
        <v>38</v>
      </c>
      <c r="D4" s="221" t="s">
        <v>2</v>
      </c>
      <c r="E4" s="250" t="s">
        <v>197</v>
      </c>
      <c r="F4" s="250"/>
      <c r="G4" s="250"/>
      <c r="H4" s="250"/>
      <c r="I4" s="250"/>
      <c r="J4" s="251" t="s">
        <v>5</v>
      </c>
      <c r="K4" s="252"/>
      <c r="L4" s="252"/>
      <c r="M4" s="252"/>
      <c r="N4" s="253"/>
      <c r="O4" s="254" t="s">
        <v>57</v>
      </c>
      <c r="P4" s="225" t="s">
        <v>195</v>
      </c>
    </row>
    <row r="5" spans="1:16" ht="31.5" x14ac:dyDescent="0.25">
      <c r="A5" s="224"/>
      <c r="B5" s="222"/>
      <c r="C5" s="222"/>
      <c r="D5" s="222"/>
      <c r="E5" s="48" t="s">
        <v>138</v>
      </c>
      <c r="F5" s="48" t="s">
        <v>137</v>
      </c>
      <c r="G5" s="48" t="s">
        <v>49</v>
      </c>
      <c r="H5" s="48" t="s">
        <v>50</v>
      </c>
      <c r="I5" s="48" t="s">
        <v>135</v>
      </c>
      <c r="J5" s="48" t="s">
        <v>48</v>
      </c>
      <c r="K5" s="48" t="s">
        <v>137</v>
      </c>
      <c r="L5" s="48" t="s">
        <v>49</v>
      </c>
      <c r="M5" s="48" t="s">
        <v>50</v>
      </c>
      <c r="N5" s="48" t="s">
        <v>135</v>
      </c>
      <c r="O5" s="254"/>
      <c r="P5" s="226"/>
    </row>
    <row r="6" spans="1:16" s="63" customFormat="1" ht="15.75" x14ac:dyDescent="0.25">
      <c r="A6" s="125"/>
      <c r="B6" s="126" t="s">
        <v>196</v>
      </c>
      <c r="C6" s="127"/>
      <c r="D6" s="128"/>
      <c r="E6" s="129"/>
      <c r="F6" s="129"/>
      <c r="G6" s="129"/>
      <c r="H6" s="129"/>
      <c r="I6" s="129"/>
      <c r="J6" s="130">
        <f>'Gia VT-TB'!F12</f>
        <v>5580</v>
      </c>
      <c r="K6" s="130">
        <f>'Gia VT-TB'!F13</f>
        <v>2916</v>
      </c>
      <c r="L6" s="131">
        <f>'Gia VT-TB'!F14</f>
        <v>5306.1750000000002</v>
      </c>
      <c r="M6" s="95">
        <f>'Gia VT-TB'!F15</f>
        <v>16706.924999999999</v>
      </c>
      <c r="N6" s="95">
        <f>'Gia VT-TB'!F10</f>
        <v>2226</v>
      </c>
      <c r="O6" s="132"/>
      <c r="P6" s="195"/>
    </row>
    <row r="7" spans="1:16" ht="20.25" customHeight="1" x14ac:dyDescent="0.25">
      <c r="A7" s="102" t="s">
        <v>6</v>
      </c>
      <c r="B7" s="103" t="s">
        <v>100</v>
      </c>
      <c r="C7" s="104"/>
      <c r="D7" s="104"/>
      <c r="E7" s="93"/>
      <c r="F7" s="93"/>
      <c r="G7" s="93"/>
      <c r="H7" s="93"/>
      <c r="I7" s="93"/>
      <c r="J7" s="94"/>
      <c r="K7" s="94"/>
      <c r="L7" s="94"/>
      <c r="M7" s="94"/>
      <c r="N7" s="94"/>
      <c r="O7" s="94"/>
      <c r="P7" s="122" t="s">
        <v>201</v>
      </c>
    </row>
    <row r="8" spans="1:16" ht="15.75" x14ac:dyDescent="0.25">
      <c r="A8" s="232" t="s">
        <v>7</v>
      </c>
      <c r="B8" s="235" t="s">
        <v>101</v>
      </c>
      <c r="C8" s="238" t="s">
        <v>185</v>
      </c>
      <c r="D8" s="105">
        <v>1</v>
      </c>
      <c r="E8" s="133">
        <f>E9*0.8</f>
        <v>3.2216000000000005</v>
      </c>
      <c r="F8" s="86">
        <f t="shared" ref="F8:I8" si="0">F9*0.8</f>
        <v>0</v>
      </c>
      <c r="G8" s="133">
        <f t="shared" si="0"/>
        <v>0.56399999999999995</v>
      </c>
      <c r="H8" s="86">
        <f t="shared" si="0"/>
        <v>0</v>
      </c>
      <c r="I8" s="133">
        <f t="shared" si="0"/>
        <v>12.5152</v>
      </c>
      <c r="J8" s="94">
        <f>E8*$J$6</f>
        <v>17976.528000000002</v>
      </c>
      <c r="K8" s="86">
        <f>F8*$K$6</f>
        <v>0</v>
      </c>
      <c r="L8" s="94">
        <f>G8*$L$6</f>
        <v>2992.6826999999998</v>
      </c>
      <c r="M8" s="86">
        <f>H8*$M$6</f>
        <v>0</v>
      </c>
      <c r="N8" s="94">
        <f>ROUND(I8*$N$6,0)</f>
        <v>27859</v>
      </c>
      <c r="O8" s="94">
        <f>ROUND(SUM(J8:M8),0)</f>
        <v>20969</v>
      </c>
      <c r="P8" s="122"/>
    </row>
    <row r="9" spans="1:16" ht="15.75" x14ac:dyDescent="0.25">
      <c r="A9" s="233"/>
      <c r="B9" s="236"/>
      <c r="C9" s="239"/>
      <c r="D9" s="105">
        <v>2</v>
      </c>
      <c r="E9" s="134">
        <v>4.0270000000000001</v>
      </c>
      <c r="F9" s="135">
        <v>0</v>
      </c>
      <c r="G9" s="134">
        <v>0.70499999999999996</v>
      </c>
      <c r="H9" s="135">
        <v>0</v>
      </c>
      <c r="I9" s="134">
        <v>15.644</v>
      </c>
      <c r="J9" s="94">
        <f t="shared" ref="J9:J22" si="1">E9*$J$6</f>
        <v>22470.66</v>
      </c>
      <c r="K9" s="86">
        <f t="shared" ref="K9:K22" si="2">F9*$K$6</f>
        <v>0</v>
      </c>
      <c r="L9" s="94">
        <f t="shared" ref="L9:L22" si="3">G9*$L$6</f>
        <v>3740.8533750000001</v>
      </c>
      <c r="M9" s="86">
        <f t="shared" ref="M9:M22" si="4">H9*$M$6</f>
        <v>0</v>
      </c>
      <c r="N9" s="94">
        <f t="shared" ref="N9:N22" si="5">ROUND(I9*$N$6,0)</f>
        <v>34824</v>
      </c>
      <c r="O9" s="94">
        <f t="shared" ref="O9:O22" si="6">ROUND(SUM(J9:M9),0)</f>
        <v>26212</v>
      </c>
      <c r="P9" s="122"/>
    </row>
    <row r="10" spans="1:16" ht="15.75" x14ac:dyDescent="0.25">
      <c r="A10" s="234"/>
      <c r="B10" s="237"/>
      <c r="C10" s="240"/>
      <c r="D10" s="105">
        <v>3</v>
      </c>
      <c r="E10" s="133">
        <f>E9*1.3</f>
        <v>5.2351000000000001</v>
      </c>
      <c r="F10" s="86">
        <f t="shared" ref="F10:I10" si="7">F9*1.3</f>
        <v>0</v>
      </c>
      <c r="G10" s="133">
        <f t="shared" si="7"/>
        <v>0.91649999999999998</v>
      </c>
      <c r="H10" s="86">
        <f t="shared" si="7"/>
        <v>0</v>
      </c>
      <c r="I10" s="133">
        <f t="shared" si="7"/>
        <v>20.337199999999999</v>
      </c>
      <c r="J10" s="94">
        <f t="shared" si="1"/>
        <v>29211.858</v>
      </c>
      <c r="K10" s="86">
        <f t="shared" si="2"/>
        <v>0</v>
      </c>
      <c r="L10" s="94">
        <f t="shared" si="3"/>
        <v>4863.1093874999997</v>
      </c>
      <c r="M10" s="86">
        <f t="shared" si="4"/>
        <v>0</v>
      </c>
      <c r="N10" s="94">
        <f t="shared" si="5"/>
        <v>45271</v>
      </c>
      <c r="O10" s="94">
        <f t="shared" si="6"/>
        <v>34075</v>
      </c>
      <c r="P10" s="122"/>
    </row>
    <row r="11" spans="1:16" ht="15.75" x14ac:dyDescent="0.25">
      <c r="A11" s="232" t="s">
        <v>9</v>
      </c>
      <c r="B11" s="241" t="s">
        <v>102</v>
      </c>
      <c r="C11" s="238" t="s">
        <v>185</v>
      </c>
      <c r="D11" s="105">
        <v>1</v>
      </c>
      <c r="E11" s="133">
        <f>E12*0.8</f>
        <v>3.2216000000000005</v>
      </c>
      <c r="F11" s="86">
        <f t="shared" ref="F11" si="8">F12*0.8</f>
        <v>0</v>
      </c>
      <c r="G11" s="133">
        <f t="shared" ref="G11" si="9">G12*0.8</f>
        <v>0.56399999999999995</v>
      </c>
      <c r="H11" s="86">
        <f t="shared" ref="H11" si="10">H12*0.8</f>
        <v>0</v>
      </c>
      <c r="I11" s="133">
        <f t="shared" ref="I11" si="11">I12*0.8</f>
        <v>12.5152</v>
      </c>
      <c r="J11" s="94">
        <f t="shared" si="1"/>
        <v>17976.528000000002</v>
      </c>
      <c r="K11" s="86">
        <f t="shared" si="2"/>
        <v>0</v>
      </c>
      <c r="L11" s="94">
        <f t="shared" si="3"/>
        <v>2992.6826999999998</v>
      </c>
      <c r="M11" s="86">
        <f t="shared" si="4"/>
        <v>0</v>
      </c>
      <c r="N11" s="94">
        <f t="shared" si="5"/>
        <v>27859</v>
      </c>
      <c r="O11" s="94">
        <f t="shared" si="6"/>
        <v>20969</v>
      </c>
      <c r="P11" s="138"/>
    </row>
    <row r="12" spans="1:16" ht="15.75" x14ac:dyDescent="0.25">
      <c r="A12" s="233"/>
      <c r="B12" s="242"/>
      <c r="C12" s="239"/>
      <c r="D12" s="105">
        <v>2</v>
      </c>
      <c r="E12" s="134">
        <v>4.0270000000000001</v>
      </c>
      <c r="F12" s="135">
        <v>0</v>
      </c>
      <c r="G12" s="134">
        <v>0.70499999999999996</v>
      </c>
      <c r="H12" s="135">
        <v>0</v>
      </c>
      <c r="I12" s="134">
        <v>15.644</v>
      </c>
      <c r="J12" s="94">
        <f t="shared" si="1"/>
        <v>22470.66</v>
      </c>
      <c r="K12" s="86">
        <f t="shared" si="2"/>
        <v>0</v>
      </c>
      <c r="L12" s="94">
        <f t="shared" si="3"/>
        <v>3740.8533750000001</v>
      </c>
      <c r="M12" s="86">
        <f t="shared" si="4"/>
        <v>0</v>
      </c>
      <c r="N12" s="94">
        <f t="shared" si="5"/>
        <v>34824</v>
      </c>
      <c r="O12" s="94">
        <f t="shared" si="6"/>
        <v>26212</v>
      </c>
      <c r="P12" s="138"/>
    </row>
    <row r="13" spans="1:16" ht="15.75" x14ac:dyDescent="0.25">
      <c r="A13" s="234"/>
      <c r="B13" s="243"/>
      <c r="C13" s="240"/>
      <c r="D13" s="105">
        <v>3</v>
      </c>
      <c r="E13" s="133">
        <f>E12*1.3</f>
        <v>5.2351000000000001</v>
      </c>
      <c r="F13" s="86">
        <f t="shared" ref="F13" si="12">F12*1.3</f>
        <v>0</v>
      </c>
      <c r="G13" s="133">
        <f t="shared" ref="G13" si="13">G12*1.3</f>
        <v>0.91649999999999998</v>
      </c>
      <c r="H13" s="86">
        <f t="shared" ref="H13" si="14">H12*1.3</f>
        <v>0</v>
      </c>
      <c r="I13" s="133">
        <f t="shared" ref="I13" si="15">I12*1.3</f>
        <v>20.337199999999999</v>
      </c>
      <c r="J13" s="94">
        <f t="shared" si="1"/>
        <v>29211.858</v>
      </c>
      <c r="K13" s="86">
        <f t="shared" si="2"/>
        <v>0</v>
      </c>
      <c r="L13" s="94">
        <f t="shared" si="3"/>
        <v>4863.1093874999997</v>
      </c>
      <c r="M13" s="86">
        <f t="shared" si="4"/>
        <v>0</v>
      </c>
      <c r="N13" s="94">
        <f t="shared" si="5"/>
        <v>45271</v>
      </c>
      <c r="O13" s="94">
        <f t="shared" si="6"/>
        <v>34075</v>
      </c>
      <c r="P13" s="138"/>
    </row>
    <row r="14" spans="1:16" ht="15.75" x14ac:dyDescent="0.25">
      <c r="A14" s="232" t="s">
        <v>10</v>
      </c>
      <c r="B14" s="241" t="s">
        <v>103</v>
      </c>
      <c r="C14" s="238" t="s">
        <v>185</v>
      </c>
      <c r="D14" s="105">
        <v>1</v>
      </c>
      <c r="E14" s="133">
        <f>E15*0.8</f>
        <v>19.328000000000003</v>
      </c>
      <c r="F14" s="86">
        <f t="shared" ref="F14" si="16">F15*0.8</f>
        <v>0</v>
      </c>
      <c r="G14" s="133">
        <f t="shared" ref="G14" si="17">G15*0.8</f>
        <v>3.3824000000000001</v>
      </c>
      <c r="H14" s="86">
        <f t="shared" ref="H14" si="18">H15*0.8</f>
        <v>0</v>
      </c>
      <c r="I14" s="133">
        <f t="shared" ref="I14" si="19">I15*0.8</f>
        <v>75.089600000000004</v>
      </c>
      <c r="J14" s="94">
        <f t="shared" si="1"/>
        <v>107850.24000000002</v>
      </c>
      <c r="K14" s="86">
        <f t="shared" si="2"/>
        <v>0</v>
      </c>
      <c r="L14" s="94">
        <f t="shared" si="3"/>
        <v>17947.606320000003</v>
      </c>
      <c r="M14" s="86">
        <f t="shared" si="4"/>
        <v>0</v>
      </c>
      <c r="N14" s="94">
        <f t="shared" si="5"/>
        <v>167149</v>
      </c>
      <c r="O14" s="94">
        <f t="shared" si="6"/>
        <v>125798</v>
      </c>
      <c r="P14" s="138"/>
    </row>
    <row r="15" spans="1:16" ht="15.75" x14ac:dyDescent="0.25">
      <c r="A15" s="233"/>
      <c r="B15" s="242"/>
      <c r="C15" s="239"/>
      <c r="D15" s="105">
        <v>2</v>
      </c>
      <c r="E15" s="134">
        <v>24.16</v>
      </c>
      <c r="F15" s="135">
        <v>0</v>
      </c>
      <c r="G15" s="134">
        <v>4.2279999999999998</v>
      </c>
      <c r="H15" s="135">
        <v>0</v>
      </c>
      <c r="I15" s="134">
        <v>93.861999999999995</v>
      </c>
      <c r="J15" s="94">
        <f t="shared" si="1"/>
        <v>134812.79999999999</v>
      </c>
      <c r="K15" s="86">
        <f t="shared" si="2"/>
        <v>0</v>
      </c>
      <c r="L15" s="94">
        <f t="shared" si="3"/>
        <v>22434.507900000001</v>
      </c>
      <c r="M15" s="86">
        <f t="shared" si="4"/>
        <v>0</v>
      </c>
      <c r="N15" s="94">
        <f t="shared" si="5"/>
        <v>208937</v>
      </c>
      <c r="O15" s="94">
        <f t="shared" si="6"/>
        <v>157247</v>
      </c>
      <c r="P15" s="138"/>
    </row>
    <row r="16" spans="1:16" ht="15.75" x14ac:dyDescent="0.25">
      <c r="A16" s="234"/>
      <c r="B16" s="243"/>
      <c r="C16" s="240"/>
      <c r="D16" s="105">
        <v>3</v>
      </c>
      <c r="E16" s="133">
        <f>E15*1.3</f>
        <v>31.408000000000001</v>
      </c>
      <c r="F16" s="86">
        <f t="shared" ref="F16" si="20">F15*1.3</f>
        <v>0</v>
      </c>
      <c r="G16" s="133">
        <f t="shared" ref="G16" si="21">G15*1.3</f>
        <v>5.4963999999999995</v>
      </c>
      <c r="H16" s="86">
        <f t="shared" ref="H16" si="22">H15*1.3</f>
        <v>0</v>
      </c>
      <c r="I16" s="133">
        <f t="shared" ref="I16" si="23">I15*1.3</f>
        <v>122.0206</v>
      </c>
      <c r="J16" s="94">
        <f t="shared" si="1"/>
        <v>175256.64</v>
      </c>
      <c r="K16" s="86">
        <f t="shared" si="2"/>
        <v>0</v>
      </c>
      <c r="L16" s="94">
        <f t="shared" si="3"/>
        <v>29164.860269999997</v>
      </c>
      <c r="M16" s="86">
        <f t="shared" si="4"/>
        <v>0</v>
      </c>
      <c r="N16" s="94">
        <f t="shared" si="5"/>
        <v>271618</v>
      </c>
      <c r="O16" s="94">
        <f t="shared" si="6"/>
        <v>204422</v>
      </c>
      <c r="P16" s="138"/>
    </row>
    <row r="17" spans="1:16" ht="15.75" x14ac:dyDescent="0.25">
      <c r="A17" s="232" t="s">
        <v>11</v>
      </c>
      <c r="B17" s="241" t="s">
        <v>131</v>
      </c>
      <c r="C17" s="238" t="s">
        <v>185</v>
      </c>
      <c r="D17" s="105">
        <v>1</v>
      </c>
      <c r="E17" s="133">
        <f>E18*0.8</f>
        <v>19.328000000000003</v>
      </c>
      <c r="F17" s="86">
        <f t="shared" ref="F17" si="24">F18*0.8</f>
        <v>0</v>
      </c>
      <c r="G17" s="133">
        <f t="shared" ref="G17" si="25">G18*0.8</f>
        <v>3.3824000000000001</v>
      </c>
      <c r="H17" s="86">
        <f t="shared" ref="H17" si="26">H18*0.8</f>
        <v>0</v>
      </c>
      <c r="I17" s="133">
        <f t="shared" ref="I17" si="27">I18*0.8</f>
        <v>75.089600000000004</v>
      </c>
      <c r="J17" s="94">
        <f t="shared" si="1"/>
        <v>107850.24000000002</v>
      </c>
      <c r="K17" s="86">
        <f t="shared" si="2"/>
        <v>0</v>
      </c>
      <c r="L17" s="94">
        <f t="shared" si="3"/>
        <v>17947.606320000003</v>
      </c>
      <c r="M17" s="86">
        <f t="shared" si="4"/>
        <v>0</v>
      </c>
      <c r="N17" s="94">
        <f t="shared" si="5"/>
        <v>167149</v>
      </c>
      <c r="O17" s="94">
        <f t="shared" si="6"/>
        <v>125798</v>
      </c>
      <c r="P17" s="138"/>
    </row>
    <row r="18" spans="1:16" ht="15.75" x14ac:dyDescent="0.25">
      <c r="A18" s="233"/>
      <c r="B18" s="242"/>
      <c r="C18" s="239"/>
      <c r="D18" s="105">
        <v>2</v>
      </c>
      <c r="E18" s="134">
        <v>24.16</v>
      </c>
      <c r="F18" s="135">
        <v>0</v>
      </c>
      <c r="G18" s="134">
        <v>4.2279999999999998</v>
      </c>
      <c r="H18" s="135">
        <v>0</v>
      </c>
      <c r="I18" s="134">
        <v>93.861999999999995</v>
      </c>
      <c r="J18" s="94">
        <f t="shared" si="1"/>
        <v>134812.79999999999</v>
      </c>
      <c r="K18" s="86">
        <f t="shared" si="2"/>
        <v>0</v>
      </c>
      <c r="L18" s="94">
        <f t="shared" si="3"/>
        <v>22434.507900000001</v>
      </c>
      <c r="M18" s="86">
        <f t="shared" si="4"/>
        <v>0</v>
      </c>
      <c r="N18" s="94">
        <f t="shared" si="5"/>
        <v>208937</v>
      </c>
      <c r="O18" s="94">
        <f t="shared" si="6"/>
        <v>157247</v>
      </c>
      <c r="P18" s="138"/>
    </row>
    <row r="19" spans="1:16" ht="15.75" x14ac:dyDescent="0.25">
      <c r="A19" s="234"/>
      <c r="B19" s="243"/>
      <c r="C19" s="240"/>
      <c r="D19" s="105">
        <v>3</v>
      </c>
      <c r="E19" s="133">
        <f>E18*1.3</f>
        <v>31.408000000000001</v>
      </c>
      <c r="F19" s="86">
        <f t="shared" ref="F19" si="28">F18*1.3</f>
        <v>0</v>
      </c>
      <c r="G19" s="133">
        <f t="shared" ref="G19" si="29">G18*1.3</f>
        <v>5.4963999999999995</v>
      </c>
      <c r="H19" s="86">
        <f t="shared" ref="H19" si="30">H18*1.3</f>
        <v>0</v>
      </c>
      <c r="I19" s="133">
        <f t="shared" ref="I19" si="31">I18*1.3</f>
        <v>122.0206</v>
      </c>
      <c r="J19" s="94">
        <f t="shared" si="1"/>
        <v>175256.64</v>
      </c>
      <c r="K19" s="86">
        <f t="shared" si="2"/>
        <v>0</v>
      </c>
      <c r="L19" s="94">
        <f t="shared" si="3"/>
        <v>29164.860269999997</v>
      </c>
      <c r="M19" s="86">
        <f t="shared" si="4"/>
        <v>0</v>
      </c>
      <c r="N19" s="94">
        <f t="shared" si="5"/>
        <v>271618</v>
      </c>
      <c r="O19" s="94">
        <f t="shared" si="6"/>
        <v>204422</v>
      </c>
      <c r="P19" s="138"/>
    </row>
    <row r="20" spans="1:16" ht="15.75" x14ac:dyDescent="0.25">
      <c r="A20" s="232" t="s">
        <v>14</v>
      </c>
      <c r="B20" s="241" t="s">
        <v>104</v>
      </c>
      <c r="C20" s="238" t="s">
        <v>185</v>
      </c>
      <c r="D20" s="105">
        <v>1</v>
      </c>
      <c r="E20" s="133">
        <f>E21*0.8</f>
        <v>1.536</v>
      </c>
      <c r="F20" s="133">
        <f t="shared" ref="F20" si="32">F21*0.8</f>
        <v>3.04E-2</v>
      </c>
      <c r="G20" s="133">
        <f t="shared" ref="G20" si="33">G21*0.8</f>
        <v>0.26880000000000004</v>
      </c>
      <c r="H20" s="133">
        <f t="shared" ref="H20" si="34">H21*0.8</f>
        <v>3.04E-2</v>
      </c>
      <c r="I20" s="133">
        <f t="shared" ref="I20" si="35">I21*0.8</f>
        <v>6.0192000000000005</v>
      </c>
      <c r="J20" s="94">
        <f t="shared" si="1"/>
        <v>8570.880000000001</v>
      </c>
      <c r="K20" s="94">
        <f t="shared" si="2"/>
        <v>88.6464</v>
      </c>
      <c r="L20" s="94">
        <f t="shared" si="3"/>
        <v>1426.2998400000004</v>
      </c>
      <c r="M20" s="94">
        <f t="shared" si="4"/>
        <v>507.89051999999998</v>
      </c>
      <c r="N20" s="94">
        <f t="shared" si="5"/>
        <v>13399</v>
      </c>
      <c r="O20" s="94">
        <f t="shared" si="6"/>
        <v>10594</v>
      </c>
      <c r="P20" s="138"/>
    </row>
    <row r="21" spans="1:16" ht="15.75" x14ac:dyDescent="0.25">
      <c r="A21" s="233"/>
      <c r="B21" s="242"/>
      <c r="C21" s="239"/>
      <c r="D21" s="105">
        <v>2</v>
      </c>
      <c r="E21" s="134">
        <v>1.92</v>
      </c>
      <c r="F21" s="134">
        <v>3.7999999999999999E-2</v>
      </c>
      <c r="G21" s="134">
        <v>0.33600000000000002</v>
      </c>
      <c r="H21" s="134">
        <v>3.7999999999999999E-2</v>
      </c>
      <c r="I21" s="134">
        <v>7.524</v>
      </c>
      <c r="J21" s="94">
        <f t="shared" si="1"/>
        <v>10713.6</v>
      </c>
      <c r="K21" s="94">
        <f t="shared" si="2"/>
        <v>110.80799999999999</v>
      </c>
      <c r="L21" s="94">
        <f t="shared" si="3"/>
        <v>1782.8748000000003</v>
      </c>
      <c r="M21" s="94">
        <f t="shared" si="4"/>
        <v>634.86314999999991</v>
      </c>
      <c r="N21" s="94">
        <f t="shared" si="5"/>
        <v>16748</v>
      </c>
      <c r="O21" s="94">
        <f t="shared" si="6"/>
        <v>13242</v>
      </c>
      <c r="P21" s="138"/>
    </row>
    <row r="22" spans="1:16" ht="15.75" x14ac:dyDescent="0.25">
      <c r="A22" s="234"/>
      <c r="B22" s="243"/>
      <c r="C22" s="240"/>
      <c r="D22" s="105">
        <v>3</v>
      </c>
      <c r="E22" s="133">
        <f>E21*1.3</f>
        <v>2.496</v>
      </c>
      <c r="F22" s="133">
        <f t="shared" ref="F22" si="36">F21*1.3</f>
        <v>4.9399999999999999E-2</v>
      </c>
      <c r="G22" s="133">
        <f t="shared" ref="G22" si="37">G21*1.3</f>
        <v>0.43680000000000002</v>
      </c>
      <c r="H22" s="133">
        <f t="shared" ref="H22" si="38">H21*1.3</f>
        <v>4.9399999999999999E-2</v>
      </c>
      <c r="I22" s="133">
        <f t="shared" ref="I22" si="39">I21*1.3</f>
        <v>9.7812000000000001</v>
      </c>
      <c r="J22" s="94">
        <f t="shared" si="1"/>
        <v>13927.68</v>
      </c>
      <c r="K22" s="94">
        <f t="shared" si="2"/>
        <v>144.0504</v>
      </c>
      <c r="L22" s="94">
        <f t="shared" si="3"/>
        <v>2317.7372400000004</v>
      </c>
      <c r="M22" s="94">
        <f t="shared" si="4"/>
        <v>825.32209499999999</v>
      </c>
      <c r="N22" s="94">
        <f t="shared" si="5"/>
        <v>21773</v>
      </c>
      <c r="O22" s="94">
        <f t="shared" si="6"/>
        <v>17215</v>
      </c>
      <c r="P22" s="138"/>
    </row>
    <row r="23" spans="1:16" ht="31.5" x14ac:dyDescent="0.25">
      <c r="A23" s="102" t="s">
        <v>12</v>
      </c>
      <c r="B23" s="106" t="s">
        <v>108</v>
      </c>
      <c r="C23" s="23"/>
      <c r="D23" s="104"/>
      <c r="E23" s="133"/>
      <c r="F23" s="133"/>
      <c r="G23" s="133"/>
      <c r="H23" s="133"/>
      <c r="I23" s="133"/>
      <c r="J23" s="94"/>
      <c r="K23" s="94"/>
      <c r="L23" s="94"/>
      <c r="M23" s="94"/>
      <c r="N23" s="94"/>
      <c r="O23" s="94"/>
      <c r="P23" s="122" t="s">
        <v>205</v>
      </c>
    </row>
    <row r="24" spans="1:16" ht="15.75" x14ac:dyDescent="0.25">
      <c r="A24" s="232" t="s">
        <v>7</v>
      </c>
      <c r="B24" s="244" t="s">
        <v>105</v>
      </c>
      <c r="C24" s="238" t="s">
        <v>185</v>
      </c>
      <c r="D24" s="105">
        <v>1</v>
      </c>
      <c r="E24" s="133">
        <f>E25*0.8</f>
        <v>6.4000000000000001E-2</v>
      </c>
      <c r="F24" s="133">
        <f t="shared" ref="F24" si="40">F25*0.8</f>
        <v>1.6000000000000001E-3</v>
      </c>
      <c r="G24" s="133">
        <f t="shared" ref="G24" si="41">G25*0.8</f>
        <v>1.1200000000000002E-2</v>
      </c>
      <c r="H24" s="133">
        <f t="shared" ref="H24" si="42">H25*0.8</f>
        <v>1.6000000000000001E-3</v>
      </c>
      <c r="I24" s="133">
        <f t="shared" ref="I24" si="43">I25*0.8</f>
        <v>0.25040000000000001</v>
      </c>
      <c r="J24" s="94">
        <f t="shared" ref="J24:J32" si="44">E24*$J$6</f>
        <v>357.12</v>
      </c>
      <c r="K24" s="94">
        <f t="shared" ref="K24:K32" si="45">F24*$K$6</f>
        <v>4.6656000000000004</v>
      </c>
      <c r="L24" s="94">
        <f t="shared" ref="L24:L32" si="46">G24*$L$6</f>
        <v>59.42916000000001</v>
      </c>
      <c r="M24" s="94">
        <f t="shared" ref="M24:M32" si="47">H24*$M$6</f>
        <v>26.731079999999999</v>
      </c>
      <c r="N24" s="94">
        <f t="shared" ref="N24:N32" si="48">ROUND(I24*$N$6,0)</f>
        <v>557</v>
      </c>
      <c r="O24" s="94">
        <f t="shared" ref="O24:O32" si="49">ROUND(SUM(J24:M24),0)</f>
        <v>448</v>
      </c>
      <c r="P24" s="122"/>
    </row>
    <row r="25" spans="1:16" ht="15.75" x14ac:dyDescent="0.25">
      <c r="A25" s="233"/>
      <c r="B25" s="245"/>
      <c r="C25" s="239"/>
      <c r="D25" s="105">
        <v>2</v>
      </c>
      <c r="E25" s="136">
        <v>0.08</v>
      </c>
      <c r="F25" s="133">
        <v>2E-3</v>
      </c>
      <c r="G25" s="133">
        <v>1.4E-2</v>
      </c>
      <c r="H25" s="133">
        <v>2E-3</v>
      </c>
      <c r="I25" s="133">
        <v>0.313</v>
      </c>
      <c r="J25" s="94">
        <f t="shared" si="44"/>
        <v>446.40000000000003</v>
      </c>
      <c r="K25" s="94">
        <f t="shared" si="45"/>
        <v>5.8319999999999999</v>
      </c>
      <c r="L25" s="94">
        <f t="shared" si="46"/>
        <v>74.286450000000002</v>
      </c>
      <c r="M25" s="94">
        <f t="shared" si="47"/>
        <v>33.413849999999996</v>
      </c>
      <c r="N25" s="94">
        <f t="shared" si="48"/>
        <v>697</v>
      </c>
      <c r="O25" s="94">
        <f t="shared" si="49"/>
        <v>560</v>
      </c>
      <c r="P25" s="138"/>
    </row>
    <row r="26" spans="1:16" ht="15.75" x14ac:dyDescent="0.25">
      <c r="A26" s="234"/>
      <c r="B26" s="246"/>
      <c r="C26" s="240"/>
      <c r="D26" s="105">
        <v>3</v>
      </c>
      <c r="E26" s="133">
        <f>E25*1.3</f>
        <v>0.10400000000000001</v>
      </c>
      <c r="F26" s="133">
        <f t="shared" ref="F26" si="50">F25*1.3</f>
        <v>2.6000000000000003E-3</v>
      </c>
      <c r="G26" s="133">
        <f t="shared" ref="G26" si="51">G25*1.3</f>
        <v>1.8200000000000001E-2</v>
      </c>
      <c r="H26" s="133">
        <f t="shared" ref="H26" si="52">H25*1.3</f>
        <v>2.6000000000000003E-3</v>
      </c>
      <c r="I26" s="133">
        <f t="shared" ref="I26" si="53">I25*1.3</f>
        <v>0.40690000000000004</v>
      </c>
      <c r="J26" s="94">
        <f t="shared" si="44"/>
        <v>580.32000000000005</v>
      </c>
      <c r="K26" s="94">
        <f t="shared" si="45"/>
        <v>7.5816000000000008</v>
      </c>
      <c r="L26" s="94">
        <f t="shared" si="46"/>
        <v>96.572385000000011</v>
      </c>
      <c r="M26" s="94">
        <f t="shared" si="47"/>
        <v>43.438005000000004</v>
      </c>
      <c r="N26" s="94">
        <f t="shared" si="48"/>
        <v>906</v>
      </c>
      <c r="O26" s="94">
        <f t="shared" si="49"/>
        <v>728</v>
      </c>
      <c r="P26" s="138"/>
    </row>
    <row r="27" spans="1:16" ht="15.75" x14ac:dyDescent="0.25">
      <c r="A27" s="232" t="s">
        <v>9</v>
      </c>
      <c r="B27" s="241" t="s">
        <v>107</v>
      </c>
      <c r="C27" s="238" t="s">
        <v>185</v>
      </c>
      <c r="D27" s="105">
        <v>1</v>
      </c>
      <c r="E27" s="133">
        <f>E28*0.8</f>
        <v>0.128</v>
      </c>
      <c r="F27" s="86">
        <f t="shared" ref="F27" si="54">F28*0.8</f>
        <v>0</v>
      </c>
      <c r="G27" s="133">
        <f t="shared" ref="G27" si="55">G28*0.8</f>
        <v>2.2400000000000003E-2</v>
      </c>
      <c r="H27" s="86">
        <f>H28*0.8</f>
        <v>0</v>
      </c>
      <c r="I27" s="133">
        <f t="shared" ref="I27" si="56">I28*0.8</f>
        <v>0.49760000000000004</v>
      </c>
      <c r="J27" s="94">
        <f t="shared" si="44"/>
        <v>714.24</v>
      </c>
      <c r="K27" s="86">
        <f t="shared" si="45"/>
        <v>0</v>
      </c>
      <c r="L27" s="94">
        <f t="shared" si="46"/>
        <v>118.85832000000002</v>
      </c>
      <c r="M27" s="86">
        <f t="shared" si="47"/>
        <v>0</v>
      </c>
      <c r="N27" s="94">
        <f t="shared" si="48"/>
        <v>1108</v>
      </c>
      <c r="O27" s="94">
        <f t="shared" si="49"/>
        <v>833</v>
      </c>
      <c r="P27" s="138"/>
    </row>
    <row r="28" spans="1:16" ht="15.75" x14ac:dyDescent="0.25">
      <c r="A28" s="233"/>
      <c r="B28" s="242"/>
      <c r="C28" s="239"/>
      <c r="D28" s="105">
        <v>2</v>
      </c>
      <c r="E28" s="136">
        <v>0.16</v>
      </c>
      <c r="F28" s="86">
        <v>0</v>
      </c>
      <c r="G28" s="133">
        <v>2.8000000000000001E-2</v>
      </c>
      <c r="H28" s="86">
        <v>0</v>
      </c>
      <c r="I28" s="133">
        <v>0.622</v>
      </c>
      <c r="J28" s="94">
        <f t="shared" si="44"/>
        <v>892.80000000000007</v>
      </c>
      <c r="K28" s="86">
        <f t="shared" si="45"/>
        <v>0</v>
      </c>
      <c r="L28" s="94">
        <f t="shared" si="46"/>
        <v>148.5729</v>
      </c>
      <c r="M28" s="86">
        <f t="shared" si="47"/>
        <v>0</v>
      </c>
      <c r="N28" s="94">
        <f t="shared" si="48"/>
        <v>1385</v>
      </c>
      <c r="O28" s="94">
        <f t="shared" si="49"/>
        <v>1041</v>
      </c>
      <c r="P28" s="138"/>
    </row>
    <row r="29" spans="1:16" ht="15.75" x14ac:dyDescent="0.25">
      <c r="A29" s="234"/>
      <c r="B29" s="243"/>
      <c r="C29" s="240"/>
      <c r="D29" s="105">
        <v>3</v>
      </c>
      <c r="E29" s="133">
        <f>E28*1.3</f>
        <v>0.20800000000000002</v>
      </c>
      <c r="F29" s="86">
        <f t="shared" ref="F29" si="57">F28*1.3</f>
        <v>0</v>
      </c>
      <c r="G29" s="133">
        <f t="shared" ref="G29" si="58">G28*1.3</f>
        <v>3.6400000000000002E-2</v>
      </c>
      <c r="H29" s="86">
        <f t="shared" ref="H29" si="59">H28*1.3</f>
        <v>0</v>
      </c>
      <c r="I29" s="133">
        <f t="shared" ref="I29" si="60">I28*1.3</f>
        <v>0.80859999999999999</v>
      </c>
      <c r="J29" s="94">
        <f t="shared" si="44"/>
        <v>1160.6400000000001</v>
      </c>
      <c r="K29" s="86">
        <f t="shared" si="45"/>
        <v>0</v>
      </c>
      <c r="L29" s="94">
        <f t="shared" si="46"/>
        <v>193.14477000000002</v>
      </c>
      <c r="M29" s="86">
        <f t="shared" si="47"/>
        <v>0</v>
      </c>
      <c r="N29" s="94">
        <f t="shared" si="48"/>
        <v>1800</v>
      </c>
      <c r="O29" s="94">
        <f t="shared" si="49"/>
        <v>1354</v>
      </c>
      <c r="P29" s="138"/>
    </row>
    <row r="30" spans="1:16" ht="15.75" x14ac:dyDescent="0.25">
      <c r="A30" s="232" t="s">
        <v>10</v>
      </c>
      <c r="B30" s="241" t="s">
        <v>106</v>
      </c>
      <c r="C30" s="238" t="s">
        <v>185</v>
      </c>
      <c r="D30" s="105">
        <v>1</v>
      </c>
      <c r="E30" s="133">
        <f>E31*0.8</f>
        <v>6.4000000000000001E-2</v>
      </c>
      <c r="F30" s="133">
        <f t="shared" ref="F30" si="61">F31*0.8</f>
        <v>1.6000000000000001E-3</v>
      </c>
      <c r="G30" s="133">
        <f t="shared" ref="G30" si="62">G31*0.8</f>
        <v>1.1200000000000002E-2</v>
      </c>
      <c r="H30" s="133">
        <f t="shared" ref="H30" si="63">H31*0.8</f>
        <v>1.6000000000000001E-3</v>
      </c>
      <c r="I30" s="133">
        <f t="shared" ref="I30" si="64">I31*0.8</f>
        <v>0.25040000000000001</v>
      </c>
      <c r="J30" s="94">
        <f t="shared" si="44"/>
        <v>357.12</v>
      </c>
      <c r="K30" s="94">
        <f t="shared" si="45"/>
        <v>4.6656000000000004</v>
      </c>
      <c r="L30" s="94">
        <f t="shared" si="46"/>
        <v>59.42916000000001</v>
      </c>
      <c r="M30" s="94">
        <f t="shared" si="47"/>
        <v>26.731079999999999</v>
      </c>
      <c r="N30" s="94">
        <f t="shared" si="48"/>
        <v>557</v>
      </c>
      <c r="O30" s="94">
        <f t="shared" si="49"/>
        <v>448</v>
      </c>
      <c r="P30" s="138"/>
    </row>
    <row r="31" spans="1:16" ht="15.75" x14ac:dyDescent="0.25">
      <c r="A31" s="233"/>
      <c r="B31" s="242"/>
      <c r="C31" s="239"/>
      <c r="D31" s="105">
        <v>2</v>
      </c>
      <c r="E31" s="136">
        <v>0.08</v>
      </c>
      <c r="F31" s="133">
        <v>2E-3</v>
      </c>
      <c r="G31" s="133">
        <v>1.4E-2</v>
      </c>
      <c r="H31" s="133">
        <v>2E-3</v>
      </c>
      <c r="I31" s="133">
        <v>0.313</v>
      </c>
      <c r="J31" s="94">
        <f t="shared" si="44"/>
        <v>446.40000000000003</v>
      </c>
      <c r="K31" s="94">
        <f t="shared" si="45"/>
        <v>5.8319999999999999</v>
      </c>
      <c r="L31" s="94">
        <f t="shared" si="46"/>
        <v>74.286450000000002</v>
      </c>
      <c r="M31" s="94">
        <f t="shared" si="47"/>
        <v>33.413849999999996</v>
      </c>
      <c r="N31" s="94">
        <f t="shared" si="48"/>
        <v>697</v>
      </c>
      <c r="O31" s="94">
        <f t="shared" si="49"/>
        <v>560</v>
      </c>
      <c r="P31" s="138"/>
    </row>
    <row r="32" spans="1:16" ht="15.75" x14ac:dyDescent="0.25">
      <c r="A32" s="234"/>
      <c r="B32" s="243"/>
      <c r="C32" s="240"/>
      <c r="D32" s="105">
        <v>3</v>
      </c>
      <c r="E32" s="133">
        <f>E31*1.3</f>
        <v>0.10400000000000001</v>
      </c>
      <c r="F32" s="133">
        <f t="shared" ref="F32" si="65">F31*1.3</f>
        <v>2.6000000000000003E-3</v>
      </c>
      <c r="G32" s="133">
        <f t="shared" ref="G32" si="66">G31*1.3</f>
        <v>1.8200000000000001E-2</v>
      </c>
      <c r="H32" s="133">
        <f t="shared" ref="H32" si="67">H31*1.3</f>
        <v>2.6000000000000003E-3</v>
      </c>
      <c r="I32" s="133">
        <f t="shared" ref="I32" si="68">I31*1.3</f>
        <v>0.40690000000000004</v>
      </c>
      <c r="J32" s="94">
        <f t="shared" si="44"/>
        <v>580.32000000000005</v>
      </c>
      <c r="K32" s="94">
        <f t="shared" si="45"/>
        <v>7.5816000000000008</v>
      </c>
      <c r="L32" s="94">
        <f t="shared" si="46"/>
        <v>96.572385000000011</v>
      </c>
      <c r="M32" s="94">
        <f t="shared" si="47"/>
        <v>43.438005000000004</v>
      </c>
      <c r="N32" s="94">
        <f t="shared" si="48"/>
        <v>906</v>
      </c>
      <c r="O32" s="94">
        <f t="shared" si="49"/>
        <v>728</v>
      </c>
      <c r="P32" s="138"/>
    </row>
    <row r="33" spans="1:16" ht="31.5" x14ac:dyDescent="0.25">
      <c r="A33" s="102" t="s">
        <v>15</v>
      </c>
      <c r="B33" s="106" t="s">
        <v>109</v>
      </c>
      <c r="C33" s="23"/>
      <c r="D33" s="104"/>
      <c r="E33" s="137"/>
      <c r="F33" s="137"/>
      <c r="G33" s="137"/>
      <c r="H33" s="137"/>
      <c r="I33" s="137"/>
      <c r="J33" s="94"/>
      <c r="K33" s="94"/>
      <c r="L33" s="94"/>
      <c r="M33" s="94"/>
      <c r="N33" s="94"/>
      <c r="O33" s="94"/>
      <c r="P33" s="122" t="s">
        <v>209</v>
      </c>
    </row>
    <row r="34" spans="1:16" ht="15.75" x14ac:dyDescent="0.25">
      <c r="A34" s="232" t="s">
        <v>7</v>
      </c>
      <c r="B34" s="241" t="s">
        <v>111</v>
      </c>
      <c r="C34" s="238" t="s">
        <v>185</v>
      </c>
      <c r="D34" s="105">
        <v>1</v>
      </c>
      <c r="E34" s="133">
        <f>E35*0.8</f>
        <v>0.128</v>
      </c>
      <c r="F34" s="86">
        <f t="shared" ref="F34" si="69">F35*0.8</f>
        <v>0</v>
      </c>
      <c r="G34" s="133">
        <f t="shared" ref="G34" si="70">G35*0.8</f>
        <v>2.2400000000000003E-2</v>
      </c>
      <c r="H34" s="86">
        <f t="shared" ref="H34" si="71">H35*0.8</f>
        <v>0</v>
      </c>
      <c r="I34" s="133">
        <f t="shared" ref="I34" si="72">I35*0.8</f>
        <v>0.49760000000000004</v>
      </c>
      <c r="J34" s="94">
        <f t="shared" ref="J34:J42" si="73">E34*$J$6</f>
        <v>714.24</v>
      </c>
      <c r="K34" s="86">
        <f t="shared" ref="K34:K42" si="74">F34*$K$6</f>
        <v>0</v>
      </c>
      <c r="L34" s="94">
        <f t="shared" ref="L34:L42" si="75">G34*$L$6</f>
        <v>118.85832000000002</v>
      </c>
      <c r="M34" s="86">
        <f t="shared" ref="M34:M42" si="76">H34*$M$6</f>
        <v>0</v>
      </c>
      <c r="N34" s="94">
        <f t="shared" ref="N34:N42" si="77">ROUND(I34*$N$6,0)</f>
        <v>1108</v>
      </c>
      <c r="O34" s="94">
        <f t="shared" ref="O34:O42" si="78">ROUND(SUM(J34:M34),0)</f>
        <v>833</v>
      </c>
      <c r="P34" s="138"/>
    </row>
    <row r="35" spans="1:16" ht="15.75" x14ac:dyDescent="0.25">
      <c r="A35" s="233"/>
      <c r="B35" s="242"/>
      <c r="C35" s="239"/>
      <c r="D35" s="105">
        <v>2</v>
      </c>
      <c r="E35" s="133">
        <v>0.16</v>
      </c>
      <c r="F35" s="86">
        <v>0</v>
      </c>
      <c r="G35" s="133">
        <v>2.8000000000000001E-2</v>
      </c>
      <c r="H35" s="86">
        <v>0</v>
      </c>
      <c r="I35" s="133">
        <v>0.622</v>
      </c>
      <c r="J35" s="94">
        <f t="shared" si="73"/>
        <v>892.80000000000007</v>
      </c>
      <c r="K35" s="86">
        <f t="shared" si="74"/>
        <v>0</v>
      </c>
      <c r="L35" s="94">
        <f t="shared" si="75"/>
        <v>148.5729</v>
      </c>
      <c r="M35" s="86">
        <f t="shared" si="76"/>
        <v>0</v>
      </c>
      <c r="N35" s="94">
        <f t="shared" si="77"/>
        <v>1385</v>
      </c>
      <c r="O35" s="94">
        <f t="shared" si="78"/>
        <v>1041</v>
      </c>
      <c r="P35" s="138"/>
    </row>
    <row r="36" spans="1:16" ht="15.75" x14ac:dyDescent="0.25">
      <c r="A36" s="234"/>
      <c r="B36" s="243"/>
      <c r="C36" s="240"/>
      <c r="D36" s="105">
        <v>3</v>
      </c>
      <c r="E36" s="133">
        <f>E35*1.3</f>
        <v>0.20800000000000002</v>
      </c>
      <c r="F36" s="86">
        <f t="shared" ref="F36" si="79">F35*1.3</f>
        <v>0</v>
      </c>
      <c r="G36" s="133">
        <f t="shared" ref="G36" si="80">G35*1.3</f>
        <v>3.6400000000000002E-2</v>
      </c>
      <c r="H36" s="86">
        <f t="shared" ref="H36" si="81">H35*1.3</f>
        <v>0</v>
      </c>
      <c r="I36" s="133">
        <f t="shared" ref="I36" si="82">I35*1.3</f>
        <v>0.80859999999999999</v>
      </c>
      <c r="J36" s="94">
        <f t="shared" si="73"/>
        <v>1160.6400000000001</v>
      </c>
      <c r="K36" s="86">
        <f t="shared" si="74"/>
        <v>0</v>
      </c>
      <c r="L36" s="94">
        <f t="shared" si="75"/>
        <v>193.14477000000002</v>
      </c>
      <c r="M36" s="86">
        <f t="shared" si="76"/>
        <v>0</v>
      </c>
      <c r="N36" s="94">
        <f t="shared" si="77"/>
        <v>1800</v>
      </c>
      <c r="O36" s="94">
        <f t="shared" si="78"/>
        <v>1354</v>
      </c>
      <c r="P36" s="138"/>
    </row>
    <row r="37" spans="1:16" ht="15.75" x14ac:dyDescent="0.25">
      <c r="A37" s="232" t="s">
        <v>9</v>
      </c>
      <c r="B37" s="241" t="s">
        <v>112</v>
      </c>
      <c r="C37" s="238" t="s">
        <v>185</v>
      </c>
      <c r="D37" s="105">
        <v>1</v>
      </c>
      <c r="E37" s="133">
        <f>E38*0.8</f>
        <v>1.92</v>
      </c>
      <c r="F37" s="86">
        <f t="shared" ref="F37" si="83">F38*0.8</f>
        <v>0</v>
      </c>
      <c r="G37" s="133">
        <f t="shared" ref="G37" si="84">G38*0.8</f>
        <v>0.33600000000000002</v>
      </c>
      <c r="H37" s="86">
        <f t="shared" ref="H37" si="85">H38*0.8</f>
        <v>0</v>
      </c>
      <c r="I37" s="133">
        <f t="shared" ref="I37" si="86">I38*0.8</f>
        <v>7.4592000000000001</v>
      </c>
      <c r="J37" s="94">
        <f t="shared" si="73"/>
        <v>10713.6</v>
      </c>
      <c r="K37" s="86">
        <f t="shared" si="74"/>
        <v>0</v>
      </c>
      <c r="L37" s="94">
        <f t="shared" si="75"/>
        <v>1782.8748000000003</v>
      </c>
      <c r="M37" s="86">
        <f t="shared" si="76"/>
        <v>0</v>
      </c>
      <c r="N37" s="94">
        <f t="shared" si="77"/>
        <v>16604</v>
      </c>
      <c r="O37" s="94">
        <f t="shared" si="78"/>
        <v>12496</v>
      </c>
      <c r="P37" s="138"/>
    </row>
    <row r="38" spans="1:16" ht="15.75" x14ac:dyDescent="0.25">
      <c r="A38" s="233"/>
      <c r="B38" s="242"/>
      <c r="C38" s="239"/>
      <c r="D38" s="105">
        <v>2</v>
      </c>
      <c r="E38" s="133">
        <v>2.4</v>
      </c>
      <c r="F38" s="86">
        <v>0</v>
      </c>
      <c r="G38" s="133">
        <v>0.42</v>
      </c>
      <c r="H38" s="86">
        <v>0</v>
      </c>
      <c r="I38" s="133">
        <v>9.3239999999999998</v>
      </c>
      <c r="J38" s="94">
        <f t="shared" si="73"/>
        <v>13392</v>
      </c>
      <c r="K38" s="86">
        <f t="shared" si="74"/>
        <v>0</v>
      </c>
      <c r="L38" s="94">
        <f t="shared" si="75"/>
        <v>2228.5934999999999</v>
      </c>
      <c r="M38" s="86">
        <f t="shared" si="76"/>
        <v>0</v>
      </c>
      <c r="N38" s="94">
        <f t="shared" si="77"/>
        <v>20755</v>
      </c>
      <c r="O38" s="94">
        <f t="shared" si="78"/>
        <v>15621</v>
      </c>
      <c r="P38" s="138"/>
    </row>
    <row r="39" spans="1:16" ht="15.75" x14ac:dyDescent="0.25">
      <c r="A39" s="234"/>
      <c r="B39" s="243"/>
      <c r="C39" s="240"/>
      <c r="D39" s="105">
        <v>3</v>
      </c>
      <c r="E39" s="133">
        <f>E38*1.3</f>
        <v>3.12</v>
      </c>
      <c r="F39" s="86">
        <f t="shared" ref="F39" si="87">F38*1.3</f>
        <v>0</v>
      </c>
      <c r="G39" s="133">
        <f t="shared" ref="G39" si="88">G38*1.3</f>
        <v>0.54600000000000004</v>
      </c>
      <c r="H39" s="86">
        <f t="shared" ref="H39" si="89">H38*1.3</f>
        <v>0</v>
      </c>
      <c r="I39" s="133">
        <f t="shared" ref="I39" si="90">I38*1.3</f>
        <v>12.1212</v>
      </c>
      <c r="J39" s="94">
        <f t="shared" si="73"/>
        <v>17409.600000000002</v>
      </c>
      <c r="K39" s="86">
        <f t="shared" si="74"/>
        <v>0</v>
      </c>
      <c r="L39" s="94">
        <f t="shared" si="75"/>
        <v>2897.1715500000005</v>
      </c>
      <c r="M39" s="86">
        <f t="shared" si="76"/>
        <v>0</v>
      </c>
      <c r="N39" s="94">
        <f t="shared" si="77"/>
        <v>26982</v>
      </c>
      <c r="O39" s="94">
        <f t="shared" si="78"/>
        <v>20307</v>
      </c>
      <c r="P39" s="138"/>
    </row>
    <row r="40" spans="1:16" ht="15.75" x14ac:dyDescent="0.25">
      <c r="A40" s="232" t="s">
        <v>10</v>
      </c>
      <c r="B40" s="241" t="s">
        <v>110</v>
      </c>
      <c r="C40" s="238" t="s">
        <v>185</v>
      </c>
      <c r="D40" s="105">
        <v>1</v>
      </c>
      <c r="E40" s="133">
        <f>E41*0.8</f>
        <v>2.3039999999999998</v>
      </c>
      <c r="F40" s="133">
        <f t="shared" ref="F40" si="91">F41*0.8</f>
        <v>4.6400000000000004E-2</v>
      </c>
      <c r="G40" s="133">
        <f t="shared" ref="G40" si="92">G41*0.8</f>
        <v>0.4032</v>
      </c>
      <c r="H40" s="133">
        <f t="shared" ref="H40" si="93">H41*0.8</f>
        <v>4.6400000000000004E-2</v>
      </c>
      <c r="I40" s="133">
        <f t="shared" ref="I40" si="94">I41*0.8</f>
        <v>9.0288000000000004</v>
      </c>
      <c r="J40" s="94">
        <f t="shared" si="73"/>
        <v>12856.32</v>
      </c>
      <c r="K40" s="94">
        <f t="shared" si="74"/>
        <v>135.30240000000001</v>
      </c>
      <c r="L40" s="94">
        <f t="shared" si="75"/>
        <v>2139.44976</v>
      </c>
      <c r="M40" s="94">
        <f t="shared" si="76"/>
        <v>775.20132000000001</v>
      </c>
      <c r="N40" s="94">
        <f t="shared" si="77"/>
        <v>20098</v>
      </c>
      <c r="O40" s="94">
        <f t="shared" si="78"/>
        <v>15906</v>
      </c>
      <c r="P40" s="122"/>
    </row>
    <row r="41" spans="1:16" ht="15.75" x14ac:dyDescent="0.25">
      <c r="A41" s="233"/>
      <c r="B41" s="242"/>
      <c r="C41" s="239"/>
      <c r="D41" s="105">
        <v>2</v>
      </c>
      <c r="E41" s="133">
        <v>2.88</v>
      </c>
      <c r="F41" s="133">
        <v>5.8000000000000003E-2</v>
      </c>
      <c r="G41" s="133">
        <v>0.504</v>
      </c>
      <c r="H41" s="133">
        <v>5.8000000000000003E-2</v>
      </c>
      <c r="I41" s="133">
        <v>11.286</v>
      </c>
      <c r="J41" s="94">
        <f t="shared" si="73"/>
        <v>16070.4</v>
      </c>
      <c r="K41" s="94">
        <f t="shared" si="74"/>
        <v>169.12800000000001</v>
      </c>
      <c r="L41" s="94">
        <f t="shared" si="75"/>
        <v>2674.3122000000003</v>
      </c>
      <c r="M41" s="94">
        <f t="shared" si="76"/>
        <v>969.00165000000004</v>
      </c>
      <c r="N41" s="94">
        <f t="shared" si="77"/>
        <v>25123</v>
      </c>
      <c r="O41" s="94">
        <f t="shared" si="78"/>
        <v>19883</v>
      </c>
      <c r="P41" s="138"/>
    </row>
    <row r="42" spans="1:16" ht="15.75" x14ac:dyDescent="0.25">
      <c r="A42" s="234"/>
      <c r="B42" s="243"/>
      <c r="C42" s="240"/>
      <c r="D42" s="105">
        <v>3</v>
      </c>
      <c r="E42" s="133">
        <f>E41*1.3</f>
        <v>3.7439999999999998</v>
      </c>
      <c r="F42" s="133">
        <f t="shared" ref="F42" si="95">F41*1.3</f>
        <v>7.5400000000000009E-2</v>
      </c>
      <c r="G42" s="133">
        <f t="shared" ref="G42" si="96">G41*1.3</f>
        <v>0.6552</v>
      </c>
      <c r="H42" s="133">
        <f t="shared" ref="H42" si="97">H41*1.3</f>
        <v>7.5400000000000009E-2</v>
      </c>
      <c r="I42" s="133">
        <f t="shared" ref="I42" si="98">I41*1.3</f>
        <v>14.671799999999999</v>
      </c>
      <c r="J42" s="94">
        <f t="shared" si="73"/>
        <v>20891.52</v>
      </c>
      <c r="K42" s="94">
        <f t="shared" si="74"/>
        <v>219.86640000000003</v>
      </c>
      <c r="L42" s="94">
        <f t="shared" si="75"/>
        <v>3476.6058600000001</v>
      </c>
      <c r="M42" s="94">
        <f t="shared" si="76"/>
        <v>1259.7021450000002</v>
      </c>
      <c r="N42" s="94">
        <f t="shared" si="77"/>
        <v>32659</v>
      </c>
      <c r="O42" s="94">
        <f t="shared" si="78"/>
        <v>25848</v>
      </c>
      <c r="P42" s="138"/>
    </row>
    <row r="43" spans="1:16" ht="31.5" x14ac:dyDescent="0.25">
      <c r="A43" s="107" t="s">
        <v>16</v>
      </c>
      <c r="B43" s="106" t="s">
        <v>113</v>
      </c>
      <c r="C43" s="23"/>
      <c r="D43" s="108"/>
      <c r="E43" s="137"/>
      <c r="F43" s="137"/>
      <c r="G43" s="137"/>
      <c r="H43" s="137"/>
      <c r="I43" s="137"/>
      <c r="J43" s="94"/>
      <c r="K43" s="94"/>
      <c r="L43" s="94"/>
      <c r="M43" s="94"/>
      <c r="N43" s="94"/>
      <c r="O43" s="94"/>
      <c r="P43" s="122" t="s">
        <v>213</v>
      </c>
    </row>
    <row r="44" spans="1:16" ht="15.75" x14ac:dyDescent="0.25">
      <c r="A44" s="247">
        <v>1</v>
      </c>
      <c r="B44" s="241" t="s">
        <v>126</v>
      </c>
      <c r="C44" s="238" t="s">
        <v>185</v>
      </c>
      <c r="D44" s="105">
        <v>1</v>
      </c>
      <c r="E44" s="133">
        <f>E45*0.8</f>
        <v>0.38400000000000001</v>
      </c>
      <c r="F44" s="86">
        <f t="shared" ref="F44" si="99">F45*0.8</f>
        <v>0</v>
      </c>
      <c r="G44" s="133">
        <f t="shared" ref="G44" si="100">G45*0.8</f>
        <v>6.720000000000001E-2</v>
      </c>
      <c r="H44" s="86">
        <f t="shared" ref="H44" si="101">H45*0.8</f>
        <v>0</v>
      </c>
      <c r="I44" s="133">
        <f t="shared" ref="I44" si="102">I45*0.8</f>
        <v>1.492</v>
      </c>
      <c r="J44" s="94">
        <f t="shared" ref="J44:J55" si="103">E44*$J$6</f>
        <v>2142.7200000000003</v>
      </c>
      <c r="K44" s="86">
        <f t="shared" ref="K44:K55" si="104">F44*$K$6</f>
        <v>0</v>
      </c>
      <c r="L44" s="94">
        <f t="shared" ref="L44:L55" si="105">G44*$L$6</f>
        <v>356.57496000000009</v>
      </c>
      <c r="M44" s="86">
        <f t="shared" ref="M44:M55" si="106">H44*$M$6</f>
        <v>0</v>
      </c>
      <c r="N44" s="94">
        <f t="shared" ref="N44:N55" si="107">ROUND(I44*$N$6,0)</f>
        <v>3321</v>
      </c>
      <c r="O44" s="94">
        <f t="shared" ref="O44:O55" si="108">ROUND(SUM(J44:M44),0)</f>
        <v>2499</v>
      </c>
      <c r="P44" s="138"/>
    </row>
    <row r="45" spans="1:16" ht="15.75" x14ac:dyDescent="0.25">
      <c r="A45" s="248"/>
      <c r="B45" s="242"/>
      <c r="C45" s="239"/>
      <c r="D45" s="105">
        <v>2</v>
      </c>
      <c r="E45" s="133">
        <v>0.48</v>
      </c>
      <c r="F45" s="86">
        <v>0</v>
      </c>
      <c r="G45" s="133">
        <v>8.4000000000000005E-2</v>
      </c>
      <c r="H45" s="86">
        <v>0</v>
      </c>
      <c r="I45" s="133">
        <v>1.865</v>
      </c>
      <c r="J45" s="94">
        <f t="shared" si="103"/>
        <v>2678.4</v>
      </c>
      <c r="K45" s="86">
        <f t="shared" si="104"/>
        <v>0</v>
      </c>
      <c r="L45" s="94">
        <f t="shared" si="105"/>
        <v>445.71870000000007</v>
      </c>
      <c r="M45" s="86">
        <f t="shared" si="106"/>
        <v>0</v>
      </c>
      <c r="N45" s="94">
        <f t="shared" si="107"/>
        <v>4151</v>
      </c>
      <c r="O45" s="94">
        <f t="shared" si="108"/>
        <v>3124</v>
      </c>
      <c r="P45" s="138"/>
    </row>
    <row r="46" spans="1:16" ht="15.75" x14ac:dyDescent="0.25">
      <c r="A46" s="249"/>
      <c r="B46" s="243"/>
      <c r="C46" s="240"/>
      <c r="D46" s="105">
        <v>3</v>
      </c>
      <c r="E46" s="133">
        <f>E45*1.3</f>
        <v>0.624</v>
      </c>
      <c r="F46" s="86">
        <f t="shared" ref="F46" si="109">F45*1.3</f>
        <v>0</v>
      </c>
      <c r="G46" s="133">
        <f t="shared" ref="G46" si="110">G45*1.3</f>
        <v>0.10920000000000001</v>
      </c>
      <c r="H46" s="86">
        <f t="shared" ref="H46" si="111">H45*1.3</f>
        <v>0</v>
      </c>
      <c r="I46" s="133">
        <f t="shared" ref="I46" si="112">I45*1.3</f>
        <v>2.4245000000000001</v>
      </c>
      <c r="J46" s="94">
        <f t="shared" si="103"/>
        <v>3481.92</v>
      </c>
      <c r="K46" s="86">
        <f t="shared" si="104"/>
        <v>0</v>
      </c>
      <c r="L46" s="94">
        <f t="shared" si="105"/>
        <v>579.4343100000001</v>
      </c>
      <c r="M46" s="86">
        <f t="shared" si="106"/>
        <v>0</v>
      </c>
      <c r="N46" s="94">
        <f t="shared" si="107"/>
        <v>5397</v>
      </c>
      <c r="O46" s="94">
        <f t="shared" si="108"/>
        <v>4061</v>
      </c>
      <c r="P46" s="138"/>
    </row>
    <row r="47" spans="1:16" ht="15.75" x14ac:dyDescent="0.25">
      <c r="A47" s="247">
        <v>2</v>
      </c>
      <c r="B47" s="241" t="s">
        <v>114</v>
      </c>
      <c r="C47" s="238" t="s">
        <v>185</v>
      </c>
      <c r="D47" s="105">
        <v>1</v>
      </c>
      <c r="E47" s="133">
        <f>E48*0.8</f>
        <v>2.3039999999999998</v>
      </c>
      <c r="F47" s="86">
        <f t="shared" ref="F47" si="113">F48*0.8</f>
        <v>0</v>
      </c>
      <c r="G47" s="133">
        <f t="shared" ref="G47" si="114">G48*0.8</f>
        <v>0.4032</v>
      </c>
      <c r="H47" s="86">
        <f t="shared" ref="H47" si="115">H48*0.8</f>
        <v>0</v>
      </c>
      <c r="I47" s="133">
        <f t="shared" ref="I47" si="116">I48*0.8</f>
        <v>8.9512</v>
      </c>
      <c r="J47" s="94">
        <f t="shared" si="103"/>
        <v>12856.32</v>
      </c>
      <c r="K47" s="86">
        <f t="shared" si="104"/>
        <v>0</v>
      </c>
      <c r="L47" s="94">
        <f t="shared" si="105"/>
        <v>2139.44976</v>
      </c>
      <c r="M47" s="86">
        <f t="shared" si="106"/>
        <v>0</v>
      </c>
      <c r="N47" s="94">
        <f t="shared" si="107"/>
        <v>19925</v>
      </c>
      <c r="O47" s="94">
        <f t="shared" si="108"/>
        <v>14996</v>
      </c>
      <c r="P47" s="138"/>
    </row>
    <row r="48" spans="1:16" ht="15.75" x14ac:dyDescent="0.25">
      <c r="A48" s="248"/>
      <c r="B48" s="242"/>
      <c r="C48" s="239"/>
      <c r="D48" s="105">
        <v>2</v>
      </c>
      <c r="E48" s="133">
        <v>2.88</v>
      </c>
      <c r="F48" s="86">
        <v>0</v>
      </c>
      <c r="G48" s="133">
        <v>0.504</v>
      </c>
      <c r="H48" s="86">
        <v>0</v>
      </c>
      <c r="I48" s="133">
        <v>11.189</v>
      </c>
      <c r="J48" s="94">
        <f t="shared" si="103"/>
        <v>16070.4</v>
      </c>
      <c r="K48" s="86">
        <f t="shared" si="104"/>
        <v>0</v>
      </c>
      <c r="L48" s="94">
        <f t="shared" si="105"/>
        <v>2674.3122000000003</v>
      </c>
      <c r="M48" s="86">
        <f t="shared" si="106"/>
        <v>0</v>
      </c>
      <c r="N48" s="94">
        <f t="shared" si="107"/>
        <v>24907</v>
      </c>
      <c r="O48" s="94">
        <f t="shared" si="108"/>
        <v>18745</v>
      </c>
      <c r="P48" s="138"/>
    </row>
    <row r="49" spans="1:16" ht="15.75" x14ac:dyDescent="0.25">
      <c r="A49" s="249"/>
      <c r="B49" s="243"/>
      <c r="C49" s="240"/>
      <c r="D49" s="105">
        <v>3</v>
      </c>
      <c r="E49" s="133">
        <f>E48*1.3</f>
        <v>3.7439999999999998</v>
      </c>
      <c r="F49" s="86">
        <f t="shared" ref="F49" si="117">F48*1.3</f>
        <v>0</v>
      </c>
      <c r="G49" s="133">
        <f t="shared" ref="G49" si="118">G48*1.3</f>
        <v>0.6552</v>
      </c>
      <c r="H49" s="86">
        <f t="shared" ref="H49" si="119">H48*1.3</f>
        <v>0</v>
      </c>
      <c r="I49" s="133">
        <f t="shared" ref="I49" si="120">I48*1.3</f>
        <v>14.5457</v>
      </c>
      <c r="J49" s="94">
        <f t="shared" si="103"/>
        <v>20891.52</v>
      </c>
      <c r="K49" s="86">
        <f t="shared" si="104"/>
        <v>0</v>
      </c>
      <c r="L49" s="94">
        <f t="shared" si="105"/>
        <v>3476.6058600000001</v>
      </c>
      <c r="M49" s="86">
        <f t="shared" si="106"/>
        <v>0</v>
      </c>
      <c r="N49" s="94">
        <f t="shared" si="107"/>
        <v>32379</v>
      </c>
      <c r="O49" s="94">
        <f t="shared" si="108"/>
        <v>24368</v>
      </c>
      <c r="P49" s="138"/>
    </row>
    <row r="50" spans="1:16" ht="15.75" x14ac:dyDescent="0.25">
      <c r="A50" s="247">
        <v>3</v>
      </c>
      <c r="B50" s="241" t="s">
        <v>115</v>
      </c>
      <c r="C50" s="238" t="s">
        <v>185</v>
      </c>
      <c r="D50" s="105">
        <v>1</v>
      </c>
      <c r="E50" s="133">
        <f>E51*0.8</f>
        <v>0.192</v>
      </c>
      <c r="F50" s="86">
        <f t="shared" ref="F50" si="121">F51*0.8</f>
        <v>0</v>
      </c>
      <c r="G50" s="133">
        <f t="shared" ref="G50" si="122">G51*0.8</f>
        <v>3.3600000000000005E-2</v>
      </c>
      <c r="H50" s="86">
        <f t="shared" ref="H50" si="123">H51*0.8</f>
        <v>0</v>
      </c>
      <c r="I50" s="133">
        <f t="shared" ref="I50" si="124">I51*0.8</f>
        <v>0.74560000000000004</v>
      </c>
      <c r="J50" s="94">
        <f t="shared" si="103"/>
        <v>1071.3600000000001</v>
      </c>
      <c r="K50" s="86">
        <f t="shared" si="104"/>
        <v>0</v>
      </c>
      <c r="L50" s="94">
        <f t="shared" si="105"/>
        <v>178.28748000000004</v>
      </c>
      <c r="M50" s="86">
        <f t="shared" si="106"/>
        <v>0</v>
      </c>
      <c r="N50" s="94">
        <f t="shared" si="107"/>
        <v>1660</v>
      </c>
      <c r="O50" s="94">
        <f t="shared" si="108"/>
        <v>1250</v>
      </c>
      <c r="P50" s="138"/>
    </row>
    <row r="51" spans="1:16" ht="15.75" x14ac:dyDescent="0.25">
      <c r="A51" s="248"/>
      <c r="B51" s="242"/>
      <c r="C51" s="239"/>
      <c r="D51" s="105">
        <v>2</v>
      </c>
      <c r="E51" s="133">
        <v>0.24</v>
      </c>
      <c r="F51" s="86">
        <v>0</v>
      </c>
      <c r="G51" s="133">
        <v>4.2000000000000003E-2</v>
      </c>
      <c r="H51" s="86">
        <v>0</v>
      </c>
      <c r="I51" s="133">
        <v>0.93200000000000005</v>
      </c>
      <c r="J51" s="94">
        <f t="shared" si="103"/>
        <v>1339.2</v>
      </c>
      <c r="K51" s="86">
        <f t="shared" si="104"/>
        <v>0</v>
      </c>
      <c r="L51" s="94">
        <f t="shared" si="105"/>
        <v>222.85935000000003</v>
      </c>
      <c r="M51" s="86">
        <f t="shared" si="106"/>
        <v>0</v>
      </c>
      <c r="N51" s="94">
        <f t="shared" si="107"/>
        <v>2075</v>
      </c>
      <c r="O51" s="94">
        <f t="shared" si="108"/>
        <v>1562</v>
      </c>
      <c r="P51" s="138"/>
    </row>
    <row r="52" spans="1:16" ht="15.75" x14ac:dyDescent="0.25">
      <c r="A52" s="249"/>
      <c r="B52" s="243"/>
      <c r="C52" s="240"/>
      <c r="D52" s="105">
        <v>3</v>
      </c>
      <c r="E52" s="133">
        <f>E51*1.3</f>
        <v>0.312</v>
      </c>
      <c r="F52" s="86">
        <f t="shared" ref="F52" si="125">F51*1.3</f>
        <v>0</v>
      </c>
      <c r="G52" s="133">
        <f t="shared" ref="G52" si="126">G51*1.3</f>
        <v>5.4600000000000003E-2</v>
      </c>
      <c r="H52" s="86">
        <f t="shared" ref="H52" si="127">H51*1.3</f>
        <v>0</v>
      </c>
      <c r="I52" s="133">
        <f t="shared" ref="I52" si="128">I51*1.3</f>
        <v>1.2116</v>
      </c>
      <c r="J52" s="94">
        <f t="shared" si="103"/>
        <v>1740.96</v>
      </c>
      <c r="K52" s="86">
        <f t="shared" si="104"/>
        <v>0</v>
      </c>
      <c r="L52" s="94">
        <f t="shared" si="105"/>
        <v>289.71715500000005</v>
      </c>
      <c r="M52" s="86">
        <f t="shared" si="106"/>
        <v>0</v>
      </c>
      <c r="N52" s="94">
        <f t="shared" si="107"/>
        <v>2697</v>
      </c>
      <c r="O52" s="94">
        <f t="shared" si="108"/>
        <v>2031</v>
      </c>
      <c r="P52" s="138"/>
    </row>
    <row r="53" spans="1:16" ht="15.75" x14ac:dyDescent="0.25">
      <c r="A53" s="247">
        <v>4</v>
      </c>
      <c r="B53" s="241" t="s">
        <v>106</v>
      </c>
      <c r="C53" s="238" t="s">
        <v>185</v>
      </c>
      <c r="D53" s="105">
        <v>1</v>
      </c>
      <c r="E53" s="133">
        <f>E54*0.8</f>
        <v>6.4000000000000001E-2</v>
      </c>
      <c r="F53" s="133">
        <f t="shared" ref="F53" si="129">F54*0.8</f>
        <v>1.6000000000000001E-3</v>
      </c>
      <c r="G53" s="133">
        <f t="shared" ref="G53" si="130">G54*0.8</f>
        <v>1.1200000000000002E-2</v>
      </c>
      <c r="H53" s="133">
        <f t="shared" ref="H53" si="131">H54*0.8</f>
        <v>1.6000000000000001E-3</v>
      </c>
      <c r="I53" s="133">
        <f t="shared" ref="I53" si="132">I54*0.8</f>
        <v>0.25040000000000001</v>
      </c>
      <c r="J53" s="94">
        <f t="shared" si="103"/>
        <v>357.12</v>
      </c>
      <c r="K53" s="94">
        <f t="shared" si="104"/>
        <v>4.6656000000000004</v>
      </c>
      <c r="L53" s="94">
        <f t="shared" si="105"/>
        <v>59.42916000000001</v>
      </c>
      <c r="M53" s="94">
        <f t="shared" si="106"/>
        <v>26.731079999999999</v>
      </c>
      <c r="N53" s="94">
        <f t="shared" si="107"/>
        <v>557</v>
      </c>
      <c r="O53" s="94">
        <f t="shared" si="108"/>
        <v>448</v>
      </c>
      <c r="P53" s="138"/>
    </row>
    <row r="54" spans="1:16" ht="15.75" x14ac:dyDescent="0.25">
      <c r="A54" s="248"/>
      <c r="B54" s="242"/>
      <c r="C54" s="239"/>
      <c r="D54" s="105">
        <v>2</v>
      </c>
      <c r="E54" s="133">
        <v>0.08</v>
      </c>
      <c r="F54" s="133">
        <v>2E-3</v>
      </c>
      <c r="G54" s="133">
        <v>1.4E-2</v>
      </c>
      <c r="H54" s="133">
        <v>2E-3</v>
      </c>
      <c r="I54" s="133">
        <v>0.313</v>
      </c>
      <c r="J54" s="94">
        <f t="shared" si="103"/>
        <v>446.40000000000003</v>
      </c>
      <c r="K54" s="94">
        <f t="shared" si="104"/>
        <v>5.8319999999999999</v>
      </c>
      <c r="L54" s="94">
        <f t="shared" si="105"/>
        <v>74.286450000000002</v>
      </c>
      <c r="M54" s="94">
        <f t="shared" si="106"/>
        <v>33.413849999999996</v>
      </c>
      <c r="N54" s="94">
        <f t="shared" si="107"/>
        <v>697</v>
      </c>
      <c r="O54" s="94">
        <f t="shared" si="108"/>
        <v>560</v>
      </c>
      <c r="P54" s="138"/>
    </row>
    <row r="55" spans="1:16" ht="15.75" x14ac:dyDescent="0.25">
      <c r="A55" s="249"/>
      <c r="B55" s="243"/>
      <c r="C55" s="240"/>
      <c r="D55" s="105">
        <v>3</v>
      </c>
      <c r="E55" s="133">
        <f>E54*1.3</f>
        <v>0.10400000000000001</v>
      </c>
      <c r="F55" s="133">
        <f t="shared" ref="F55" si="133">F54*1.3</f>
        <v>2.6000000000000003E-3</v>
      </c>
      <c r="G55" s="133">
        <f t="shared" ref="G55" si="134">G54*1.3</f>
        <v>1.8200000000000001E-2</v>
      </c>
      <c r="H55" s="133">
        <f t="shared" ref="H55" si="135">H54*1.3</f>
        <v>2.6000000000000003E-3</v>
      </c>
      <c r="I55" s="133">
        <f t="shared" ref="I55" si="136">I54*1.3</f>
        <v>0.40690000000000004</v>
      </c>
      <c r="J55" s="94">
        <f t="shared" si="103"/>
        <v>580.32000000000005</v>
      </c>
      <c r="K55" s="94">
        <f t="shared" si="104"/>
        <v>7.5816000000000008</v>
      </c>
      <c r="L55" s="94">
        <f t="shared" si="105"/>
        <v>96.572385000000011</v>
      </c>
      <c r="M55" s="94">
        <f t="shared" si="106"/>
        <v>43.438005000000004</v>
      </c>
      <c r="N55" s="94">
        <f t="shared" si="107"/>
        <v>906</v>
      </c>
      <c r="O55" s="94">
        <f t="shared" si="108"/>
        <v>728</v>
      </c>
      <c r="P55" s="138"/>
    </row>
    <row r="56" spans="1:16" ht="31.5" x14ac:dyDescent="0.25">
      <c r="A56" s="107" t="s">
        <v>17</v>
      </c>
      <c r="B56" s="103" t="s">
        <v>116</v>
      </c>
      <c r="C56" s="23"/>
      <c r="D56" s="109"/>
      <c r="E56" s="133"/>
      <c r="F56" s="133"/>
      <c r="G56" s="133"/>
      <c r="H56" s="133"/>
      <c r="I56" s="133"/>
      <c r="J56" s="94"/>
      <c r="K56" s="94"/>
      <c r="L56" s="94"/>
      <c r="M56" s="94"/>
      <c r="N56" s="94"/>
      <c r="O56" s="94"/>
      <c r="P56" s="122" t="s">
        <v>217</v>
      </c>
    </row>
    <row r="57" spans="1:16" ht="31.5" x14ac:dyDescent="0.25">
      <c r="A57" s="108">
        <v>1</v>
      </c>
      <c r="B57" s="110" t="s">
        <v>116</v>
      </c>
      <c r="C57" s="23" t="s">
        <v>185</v>
      </c>
      <c r="D57" s="109" t="s">
        <v>33</v>
      </c>
      <c r="E57" s="133">
        <v>0.64</v>
      </c>
      <c r="F57" s="133">
        <v>1.2999999999999999E-2</v>
      </c>
      <c r="G57" s="133">
        <v>0.112</v>
      </c>
      <c r="H57" s="133">
        <v>1.2999999999999999E-2</v>
      </c>
      <c r="I57" s="133">
        <v>2.508</v>
      </c>
      <c r="J57" s="94">
        <f t="shared" ref="J57" si="137">E57*$J$6</f>
        <v>3571.2000000000003</v>
      </c>
      <c r="K57" s="94">
        <f t="shared" ref="K57" si="138">F57*$K$6</f>
        <v>37.908000000000001</v>
      </c>
      <c r="L57" s="94">
        <f t="shared" ref="L57" si="139">G57*$L$6</f>
        <v>594.29160000000002</v>
      </c>
      <c r="M57" s="94">
        <f t="shared" ref="M57" si="140">H57*$M$6</f>
        <v>217.19002499999999</v>
      </c>
      <c r="N57" s="94">
        <f t="shared" ref="N57" si="141">ROUND(I57*$N$6,0)</f>
        <v>5583</v>
      </c>
      <c r="O57" s="94">
        <f t="shared" ref="O57" si="142">ROUND(SUM(J57:M57),0)</f>
        <v>4421</v>
      </c>
      <c r="P57" s="138"/>
    </row>
    <row r="58" spans="1:16" ht="31.5" x14ac:dyDescent="0.25">
      <c r="A58" s="107" t="s">
        <v>18</v>
      </c>
      <c r="B58" s="103" t="s">
        <v>117</v>
      </c>
      <c r="C58" s="23"/>
      <c r="D58" s="108"/>
      <c r="E58" s="133"/>
      <c r="F58" s="133"/>
      <c r="G58" s="133"/>
      <c r="H58" s="133"/>
      <c r="I58" s="133"/>
      <c r="J58" s="94"/>
      <c r="K58" s="94"/>
      <c r="L58" s="94"/>
      <c r="M58" s="94"/>
      <c r="N58" s="94"/>
      <c r="O58" s="94"/>
      <c r="P58" s="122" t="s">
        <v>221</v>
      </c>
    </row>
    <row r="59" spans="1:16" ht="78.75" x14ac:dyDescent="0.25">
      <c r="A59" s="108">
        <v>1</v>
      </c>
      <c r="B59" s="57" t="s">
        <v>125</v>
      </c>
      <c r="C59" s="23" t="s">
        <v>185</v>
      </c>
      <c r="D59" s="109" t="s">
        <v>33</v>
      </c>
      <c r="E59" s="133">
        <v>1.92</v>
      </c>
      <c r="F59" s="133">
        <v>3.7999999999999999E-2</v>
      </c>
      <c r="G59" s="133">
        <v>0.33600000000000002</v>
      </c>
      <c r="H59" s="133">
        <v>3.7999999999999999E-2</v>
      </c>
      <c r="I59" s="133">
        <v>7.524</v>
      </c>
      <c r="J59" s="94">
        <f t="shared" ref="J59:J60" si="143">E59*$J$6</f>
        <v>10713.6</v>
      </c>
      <c r="K59" s="94">
        <f t="shared" ref="K59:K60" si="144">F59*$K$6</f>
        <v>110.80799999999999</v>
      </c>
      <c r="L59" s="94">
        <f t="shared" ref="L59:L60" si="145">G59*$L$6</f>
        <v>1782.8748000000003</v>
      </c>
      <c r="M59" s="94">
        <f t="shared" ref="M59:M60" si="146">H59*$M$6</f>
        <v>634.86314999999991</v>
      </c>
      <c r="N59" s="94">
        <f t="shared" ref="N59:N60" si="147">ROUND(I59*$N$6,0)</f>
        <v>16748</v>
      </c>
      <c r="O59" s="94">
        <f t="shared" ref="O59:O60" si="148">ROUND(SUM(J59:M59),0)</f>
        <v>13242</v>
      </c>
      <c r="P59" s="122"/>
    </row>
    <row r="60" spans="1:16" ht="31.5" x14ac:dyDescent="0.25">
      <c r="A60" s="108">
        <v>2</v>
      </c>
      <c r="B60" s="57" t="s">
        <v>118</v>
      </c>
      <c r="C60" s="23" t="s">
        <v>185</v>
      </c>
      <c r="D60" s="109" t="s">
        <v>33</v>
      </c>
      <c r="E60" s="133">
        <v>0.96</v>
      </c>
      <c r="F60" s="86">
        <v>0</v>
      </c>
      <c r="G60" s="133">
        <v>0.16800000000000001</v>
      </c>
      <c r="H60" s="86">
        <v>0</v>
      </c>
      <c r="I60" s="133">
        <v>3.73</v>
      </c>
      <c r="J60" s="94">
        <f t="shared" si="143"/>
        <v>5356.8</v>
      </c>
      <c r="K60" s="86">
        <f t="shared" si="144"/>
        <v>0</v>
      </c>
      <c r="L60" s="94">
        <f t="shared" si="145"/>
        <v>891.43740000000014</v>
      </c>
      <c r="M60" s="86">
        <f t="shared" si="146"/>
        <v>0</v>
      </c>
      <c r="N60" s="94">
        <f t="shared" si="147"/>
        <v>8303</v>
      </c>
      <c r="O60" s="94">
        <f t="shared" si="148"/>
        <v>6248</v>
      </c>
      <c r="P60" s="122"/>
    </row>
    <row r="61" spans="1:16" ht="31.5" x14ac:dyDescent="0.25">
      <c r="A61" s="107" t="s">
        <v>19</v>
      </c>
      <c r="B61" s="111" t="s">
        <v>119</v>
      </c>
      <c r="C61" s="23"/>
      <c r="D61" s="108"/>
      <c r="E61" s="133"/>
      <c r="F61" s="86"/>
      <c r="G61" s="133"/>
      <c r="H61" s="86"/>
      <c r="I61" s="133"/>
      <c r="J61" s="94"/>
      <c r="K61" s="86"/>
      <c r="L61" s="94"/>
      <c r="M61" s="86"/>
      <c r="N61" s="94"/>
      <c r="O61" s="94"/>
      <c r="P61" s="122" t="s">
        <v>225</v>
      </c>
    </row>
    <row r="62" spans="1:16" ht="31.5" x14ac:dyDescent="0.25">
      <c r="A62" s="108">
        <v>1</v>
      </c>
      <c r="B62" s="57" t="s">
        <v>154</v>
      </c>
      <c r="C62" s="23" t="s">
        <v>185</v>
      </c>
      <c r="D62" s="109" t="s">
        <v>33</v>
      </c>
      <c r="E62" s="133">
        <v>0.16</v>
      </c>
      <c r="F62" s="86">
        <v>0</v>
      </c>
      <c r="G62" s="133">
        <v>2.8000000000000001E-2</v>
      </c>
      <c r="H62" s="86">
        <v>0</v>
      </c>
      <c r="I62" s="133">
        <v>0.622</v>
      </c>
      <c r="J62" s="94">
        <f t="shared" ref="J62:J63" si="149">E62*$J$6</f>
        <v>892.80000000000007</v>
      </c>
      <c r="K62" s="86">
        <f t="shared" ref="K62:K63" si="150">F62*$K$6</f>
        <v>0</v>
      </c>
      <c r="L62" s="94">
        <f t="shared" ref="L62:L63" si="151">G62*$L$6</f>
        <v>148.5729</v>
      </c>
      <c r="M62" s="86">
        <f t="shared" ref="M62:M63" si="152">H62*$M$6</f>
        <v>0</v>
      </c>
      <c r="N62" s="94">
        <f t="shared" ref="N62:N63" si="153">ROUND(I62*$N$6,0)</f>
        <v>1385</v>
      </c>
      <c r="O62" s="94">
        <f t="shared" ref="O62:O63" si="154">ROUND(SUM(J62:M62),0)</f>
        <v>1041</v>
      </c>
      <c r="P62" s="138"/>
    </row>
    <row r="63" spans="1:16" ht="31.5" x14ac:dyDescent="0.25">
      <c r="A63" s="108">
        <v>2</v>
      </c>
      <c r="B63" s="57" t="s">
        <v>155</v>
      </c>
      <c r="C63" s="23" t="s">
        <v>185</v>
      </c>
      <c r="D63" s="109" t="s">
        <v>33</v>
      </c>
      <c r="E63" s="133">
        <v>2.88</v>
      </c>
      <c r="F63" s="133">
        <v>5.8000000000000003E-2</v>
      </c>
      <c r="G63" s="133">
        <v>0.504</v>
      </c>
      <c r="H63" s="133">
        <v>5.8000000000000003E-2</v>
      </c>
      <c r="I63" s="133">
        <v>11.286</v>
      </c>
      <c r="J63" s="94">
        <f t="shared" si="149"/>
        <v>16070.4</v>
      </c>
      <c r="K63" s="94">
        <f t="shared" si="150"/>
        <v>169.12800000000001</v>
      </c>
      <c r="L63" s="94">
        <f t="shared" si="151"/>
        <v>2674.3122000000003</v>
      </c>
      <c r="M63" s="94">
        <f t="shared" si="152"/>
        <v>969.00165000000004</v>
      </c>
      <c r="N63" s="94">
        <f t="shared" si="153"/>
        <v>25123</v>
      </c>
      <c r="O63" s="94">
        <f t="shared" si="154"/>
        <v>19883</v>
      </c>
      <c r="P63" s="138"/>
    </row>
    <row r="64" spans="1:16" ht="21" customHeight="1" x14ac:dyDescent="0.25">
      <c r="A64" s="107" t="s">
        <v>20</v>
      </c>
      <c r="B64" s="111" t="s">
        <v>124</v>
      </c>
      <c r="C64" s="100"/>
      <c r="D64" s="108"/>
      <c r="E64" s="133"/>
      <c r="F64" s="133"/>
      <c r="G64" s="133"/>
      <c r="H64" s="133"/>
      <c r="I64" s="133"/>
      <c r="J64" s="94"/>
      <c r="K64" s="94"/>
      <c r="L64" s="94"/>
      <c r="M64" s="94"/>
      <c r="N64" s="94"/>
      <c r="O64" s="94"/>
      <c r="P64" s="122" t="s">
        <v>229</v>
      </c>
    </row>
    <row r="65" spans="1:16" ht="15.75" customHeight="1" x14ac:dyDescent="0.25">
      <c r="A65" s="247">
        <v>1</v>
      </c>
      <c r="B65" s="241" t="s">
        <v>120</v>
      </c>
      <c r="C65" s="238" t="s">
        <v>186</v>
      </c>
      <c r="D65" s="105">
        <v>1</v>
      </c>
      <c r="E65" s="133">
        <f>E66*0.8</f>
        <v>4.0000000000000001E-3</v>
      </c>
      <c r="F65" s="86">
        <f t="shared" ref="F65" si="155">F66*0.8</f>
        <v>0</v>
      </c>
      <c r="G65" s="133">
        <f t="shared" ref="G65" si="156">G66*0.8</f>
        <v>8.0000000000000004E-4</v>
      </c>
      <c r="H65" s="86">
        <f t="shared" ref="H65" si="157">H66*0.8</f>
        <v>0</v>
      </c>
      <c r="I65" s="133">
        <f t="shared" ref="I65" si="158">I66*0.8</f>
        <v>1.6800000000000002E-2</v>
      </c>
      <c r="J65" s="94">
        <f t="shared" ref="J65:J76" si="159">E65*$J$6</f>
        <v>22.32</v>
      </c>
      <c r="K65" s="86">
        <f t="shared" ref="K65:K76" si="160">F65*$K$6</f>
        <v>0</v>
      </c>
      <c r="L65" s="94">
        <f t="shared" ref="L65:L76" si="161">G65*$L$6</f>
        <v>4.2449400000000006</v>
      </c>
      <c r="M65" s="86">
        <f t="shared" ref="M65:M76" si="162">H65*$M$6</f>
        <v>0</v>
      </c>
      <c r="N65" s="94">
        <f t="shared" ref="N65:N76" si="163">ROUND(I65*$N$6,0)</f>
        <v>37</v>
      </c>
      <c r="O65" s="94">
        <f t="shared" ref="O65:O76" si="164">ROUND(SUM(J65:M65),0)</f>
        <v>27</v>
      </c>
      <c r="P65" s="138"/>
    </row>
    <row r="66" spans="1:16" ht="15.75" x14ac:dyDescent="0.25">
      <c r="A66" s="248"/>
      <c r="B66" s="242"/>
      <c r="C66" s="239"/>
      <c r="D66" s="105">
        <v>2</v>
      </c>
      <c r="E66" s="133">
        <v>5.0000000000000001E-3</v>
      </c>
      <c r="F66" s="86">
        <v>0</v>
      </c>
      <c r="G66" s="133">
        <v>1E-3</v>
      </c>
      <c r="H66" s="86">
        <v>0</v>
      </c>
      <c r="I66" s="133">
        <v>2.1000000000000001E-2</v>
      </c>
      <c r="J66" s="94">
        <f t="shared" si="159"/>
        <v>27.900000000000002</v>
      </c>
      <c r="K66" s="86">
        <f t="shared" si="160"/>
        <v>0</v>
      </c>
      <c r="L66" s="94">
        <f t="shared" si="161"/>
        <v>5.3061750000000005</v>
      </c>
      <c r="M66" s="86">
        <f t="shared" si="162"/>
        <v>0</v>
      </c>
      <c r="N66" s="94">
        <f t="shared" si="163"/>
        <v>47</v>
      </c>
      <c r="O66" s="94">
        <f t="shared" si="164"/>
        <v>33</v>
      </c>
      <c r="P66" s="122"/>
    </row>
    <row r="67" spans="1:16" ht="15.75" x14ac:dyDescent="0.25">
      <c r="A67" s="249"/>
      <c r="B67" s="243"/>
      <c r="C67" s="240"/>
      <c r="D67" s="105">
        <v>3</v>
      </c>
      <c r="E67" s="133">
        <f>E66*1.3</f>
        <v>6.5000000000000006E-3</v>
      </c>
      <c r="F67" s="86">
        <f t="shared" ref="F67" si="165">F66*1.3</f>
        <v>0</v>
      </c>
      <c r="G67" s="133">
        <f t="shared" ref="G67" si="166">G66*1.3</f>
        <v>1.3000000000000002E-3</v>
      </c>
      <c r="H67" s="86">
        <f t="shared" ref="H67" si="167">H66*1.3</f>
        <v>0</v>
      </c>
      <c r="I67" s="133">
        <f t="shared" ref="I67" si="168">I66*1.3</f>
        <v>2.7300000000000001E-2</v>
      </c>
      <c r="J67" s="94">
        <f t="shared" si="159"/>
        <v>36.270000000000003</v>
      </c>
      <c r="K67" s="86">
        <f t="shared" si="160"/>
        <v>0</v>
      </c>
      <c r="L67" s="94">
        <f t="shared" si="161"/>
        <v>6.8980275000000013</v>
      </c>
      <c r="M67" s="86">
        <f t="shared" si="162"/>
        <v>0</v>
      </c>
      <c r="N67" s="94">
        <f t="shared" si="163"/>
        <v>61</v>
      </c>
      <c r="O67" s="94">
        <f t="shared" si="164"/>
        <v>43</v>
      </c>
      <c r="P67" s="138"/>
    </row>
    <row r="68" spans="1:16" ht="15.75" customHeight="1" x14ac:dyDescent="0.25">
      <c r="A68" s="247">
        <v>2</v>
      </c>
      <c r="B68" s="241" t="s">
        <v>121</v>
      </c>
      <c r="C68" s="238" t="s">
        <v>186</v>
      </c>
      <c r="D68" s="105">
        <v>1</v>
      </c>
      <c r="E68" s="133">
        <f>E69*0.8</f>
        <v>2.5600000000000001E-2</v>
      </c>
      <c r="F68" s="86">
        <f t="shared" ref="F68" si="169">F69*0.8</f>
        <v>0</v>
      </c>
      <c r="G68" s="133">
        <f t="shared" ref="G68" si="170">G69*0.8</f>
        <v>4.8000000000000004E-3</v>
      </c>
      <c r="H68" s="86">
        <f t="shared" ref="H68" si="171">H69*0.8</f>
        <v>0</v>
      </c>
      <c r="I68" s="133">
        <f t="shared" ref="I68" si="172">I69*0.8</f>
        <v>9.920000000000001E-2</v>
      </c>
      <c r="J68" s="94">
        <f t="shared" si="159"/>
        <v>142.84800000000001</v>
      </c>
      <c r="K68" s="86">
        <f t="shared" si="160"/>
        <v>0</v>
      </c>
      <c r="L68" s="94">
        <f t="shared" si="161"/>
        <v>25.469640000000002</v>
      </c>
      <c r="M68" s="86">
        <f t="shared" si="162"/>
        <v>0</v>
      </c>
      <c r="N68" s="94">
        <f t="shared" si="163"/>
        <v>221</v>
      </c>
      <c r="O68" s="94">
        <f t="shared" si="164"/>
        <v>168</v>
      </c>
      <c r="P68" s="138"/>
    </row>
    <row r="69" spans="1:16" ht="15.75" x14ac:dyDescent="0.25">
      <c r="A69" s="248"/>
      <c r="B69" s="242"/>
      <c r="C69" s="239"/>
      <c r="D69" s="105">
        <v>2</v>
      </c>
      <c r="E69" s="133">
        <v>3.2000000000000001E-2</v>
      </c>
      <c r="F69" s="86">
        <v>0</v>
      </c>
      <c r="G69" s="133">
        <v>6.0000000000000001E-3</v>
      </c>
      <c r="H69" s="86">
        <v>0</v>
      </c>
      <c r="I69" s="133">
        <v>0.124</v>
      </c>
      <c r="J69" s="94">
        <f t="shared" si="159"/>
        <v>178.56</v>
      </c>
      <c r="K69" s="86">
        <f t="shared" si="160"/>
        <v>0</v>
      </c>
      <c r="L69" s="94">
        <f t="shared" si="161"/>
        <v>31.837050000000001</v>
      </c>
      <c r="M69" s="86">
        <f t="shared" si="162"/>
        <v>0</v>
      </c>
      <c r="N69" s="94">
        <f t="shared" si="163"/>
        <v>276</v>
      </c>
      <c r="O69" s="94">
        <f t="shared" si="164"/>
        <v>210</v>
      </c>
      <c r="P69" s="138"/>
    </row>
    <row r="70" spans="1:16" ht="15.75" x14ac:dyDescent="0.25">
      <c r="A70" s="249"/>
      <c r="B70" s="243"/>
      <c r="C70" s="240"/>
      <c r="D70" s="105">
        <v>3</v>
      </c>
      <c r="E70" s="133">
        <f>E69*1.3</f>
        <v>4.1600000000000005E-2</v>
      </c>
      <c r="F70" s="86">
        <f t="shared" ref="F70" si="173">F69*1.3</f>
        <v>0</v>
      </c>
      <c r="G70" s="133">
        <f t="shared" ref="G70" si="174">G69*1.3</f>
        <v>7.8000000000000005E-3</v>
      </c>
      <c r="H70" s="86">
        <f t="shared" ref="H70" si="175">H69*1.3</f>
        <v>0</v>
      </c>
      <c r="I70" s="133">
        <f t="shared" ref="I70" si="176">I69*1.3</f>
        <v>0.16120000000000001</v>
      </c>
      <c r="J70" s="94">
        <f t="shared" si="159"/>
        <v>232.12800000000001</v>
      </c>
      <c r="K70" s="86">
        <f t="shared" si="160"/>
        <v>0</v>
      </c>
      <c r="L70" s="94">
        <f t="shared" si="161"/>
        <v>41.388165000000001</v>
      </c>
      <c r="M70" s="86">
        <f t="shared" si="162"/>
        <v>0</v>
      </c>
      <c r="N70" s="94">
        <f t="shared" si="163"/>
        <v>359</v>
      </c>
      <c r="O70" s="94">
        <f t="shared" si="164"/>
        <v>274</v>
      </c>
      <c r="P70" s="138"/>
    </row>
    <row r="71" spans="1:16" ht="15.75" customHeight="1" x14ac:dyDescent="0.25">
      <c r="A71" s="247">
        <v>3</v>
      </c>
      <c r="B71" s="241" t="s">
        <v>122</v>
      </c>
      <c r="C71" s="238" t="s">
        <v>186</v>
      </c>
      <c r="D71" s="105">
        <v>1</v>
      </c>
      <c r="E71" s="133">
        <f>E72*0.8</f>
        <v>7.6800000000000007E-2</v>
      </c>
      <c r="F71" s="86">
        <f t="shared" ref="F71" si="177">F72*0.8</f>
        <v>0</v>
      </c>
      <c r="G71" s="133">
        <f t="shared" ref="G71" si="178">G72*0.8</f>
        <v>1.3600000000000001E-2</v>
      </c>
      <c r="H71" s="86">
        <f t="shared" ref="H71" si="179">H72*0.8</f>
        <v>0</v>
      </c>
      <c r="I71" s="133">
        <f t="shared" ref="I71" si="180">I72*0.8</f>
        <v>0.2984</v>
      </c>
      <c r="J71" s="94">
        <f t="shared" si="159"/>
        <v>428.54400000000004</v>
      </c>
      <c r="K71" s="86">
        <f t="shared" si="160"/>
        <v>0</v>
      </c>
      <c r="L71" s="94">
        <f t="shared" si="161"/>
        <v>72.163980000000009</v>
      </c>
      <c r="M71" s="86">
        <f t="shared" si="162"/>
        <v>0</v>
      </c>
      <c r="N71" s="94">
        <f t="shared" si="163"/>
        <v>664</v>
      </c>
      <c r="O71" s="94">
        <f t="shared" si="164"/>
        <v>501</v>
      </c>
      <c r="P71" s="138"/>
    </row>
    <row r="72" spans="1:16" ht="15.75" x14ac:dyDescent="0.25">
      <c r="A72" s="248"/>
      <c r="B72" s="242"/>
      <c r="C72" s="239"/>
      <c r="D72" s="105">
        <v>2</v>
      </c>
      <c r="E72" s="133">
        <v>9.6000000000000002E-2</v>
      </c>
      <c r="F72" s="86">
        <v>0</v>
      </c>
      <c r="G72" s="133">
        <v>1.7000000000000001E-2</v>
      </c>
      <c r="H72" s="86">
        <v>0</v>
      </c>
      <c r="I72" s="133">
        <v>0.373</v>
      </c>
      <c r="J72" s="94">
        <f t="shared" si="159"/>
        <v>535.68000000000006</v>
      </c>
      <c r="K72" s="86">
        <f t="shared" si="160"/>
        <v>0</v>
      </c>
      <c r="L72" s="94">
        <f t="shared" si="161"/>
        <v>90.204975000000005</v>
      </c>
      <c r="M72" s="86">
        <f t="shared" si="162"/>
        <v>0</v>
      </c>
      <c r="N72" s="94">
        <f t="shared" si="163"/>
        <v>830</v>
      </c>
      <c r="O72" s="94">
        <f t="shared" si="164"/>
        <v>626</v>
      </c>
      <c r="P72" s="138"/>
    </row>
    <row r="73" spans="1:16" ht="15.75" x14ac:dyDescent="0.25">
      <c r="A73" s="249"/>
      <c r="B73" s="243"/>
      <c r="C73" s="240"/>
      <c r="D73" s="105">
        <v>3</v>
      </c>
      <c r="E73" s="133">
        <f>E72*1.3</f>
        <v>0.12480000000000001</v>
      </c>
      <c r="F73" s="86">
        <f t="shared" ref="F73" si="181">F72*1.3</f>
        <v>0</v>
      </c>
      <c r="G73" s="133">
        <f t="shared" ref="G73" si="182">G72*1.3</f>
        <v>2.2100000000000002E-2</v>
      </c>
      <c r="H73" s="86">
        <f t="shared" ref="H73" si="183">H72*1.3</f>
        <v>0</v>
      </c>
      <c r="I73" s="133">
        <f t="shared" ref="I73" si="184">I72*1.3</f>
        <v>0.4849</v>
      </c>
      <c r="J73" s="94">
        <f t="shared" si="159"/>
        <v>696.38400000000001</v>
      </c>
      <c r="K73" s="86">
        <f t="shared" si="160"/>
        <v>0</v>
      </c>
      <c r="L73" s="94">
        <f t="shared" si="161"/>
        <v>117.26646750000002</v>
      </c>
      <c r="M73" s="86">
        <f t="shared" si="162"/>
        <v>0</v>
      </c>
      <c r="N73" s="94">
        <f t="shared" si="163"/>
        <v>1079</v>
      </c>
      <c r="O73" s="94">
        <f t="shared" si="164"/>
        <v>814</v>
      </c>
      <c r="P73" s="138"/>
    </row>
    <row r="74" spans="1:16" ht="15.75" customHeight="1" x14ac:dyDescent="0.25">
      <c r="A74" s="247">
        <v>4</v>
      </c>
      <c r="B74" s="241" t="s">
        <v>123</v>
      </c>
      <c r="C74" s="238" t="s">
        <v>186</v>
      </c>
      <c r="D74" s="105">
        <v>1</v>
      </c>
      <c r="E74" s="133">
        <f>E75*0.8</f>
        <v>4.0000000000000001E-3</v>
      </c>
      <c r="F74" s="86">
        <f t="shared" ref="F74" si="185">F75*0.8</f>
        <v>0</v>
      </c>
      <c r="G74" s="133">
        <f t="shared" ref="G74" si="186">G75*0.8</f>
        <v>8.0000000000000004E-4</v>
      </c>
      <c r="H74" s="139">
        <f t="shared" ref="H74" si="187">H75*0.8</f>
        <v>8.0000000000000007E-5</v>
      </c>
      <c r="I74" s="133">
        <f t="shared" ref="I74" si="188">I75*0.8</f>
        <v>1.6800000000000002E-2</v>
      </c>
      <c r="J74" s="94">
        <f t="shared" si="159"/>
        <v>22.32</v>
      </c>
      <c r="K74" s="86">
        <f t="shared" si="160"/>
        <v>0</v>
      </c>
      <c r="L74" s="94">
        <f t="shared" si="161"/>
        <v>4.2449400000000006</v>
      </c>
      <c r="M74" s="94">
        <f>H74*$M$6</f>
        <v>1.336554</v>
      </c>
      <c r="N74" s="94">
        <f t="shared" si="163"/>
        <v>37</v>
      </c>
      <c r="O74" s="94">
        <f t="shared" si="164"/>
        <v>28</v>
      </c>
      <c r="P74" s="122"/>
    </row>
    <row r="75" spans="1:16" ht="15.75" x14ac:dyDescent="0.25">
      <c r="A75" s="248"/>
      <c r="B75" s="242"/>
      <c r="C75" s="239"/>
      <c r="D75" s="105">
        <v>2</v>
      </c>
      <c r="E75" s="133">
        <v>5.0000000000000001E-3</v>
      </c>
      <c r="F75" s="86">
        <v>0</v>
      </c>
      <c r="G75" s="133">
        <v>1E-3</v>
      </c>
      <c r="H75" s="139">
        <v>1E-4</v>
      </c>
      <c r="I75" s="133">
        <v>2.1000000000000001E-2</v>
      </c>
      <c r="J75" s="94">
        <f t="shared" si="159"/>
        <v>27.900000000000002</v>
      </c>
      <c r="K75" s="86">
        <f t="shared" si="160"/>
        <v>0</v>
      </c>
      <c r="L75" s="94">
        <f t="shared" si="161"/>
        <v>5.3061750000000005</v>
      </c>
      <c r="M75" s="94">
        <f t="shared" si="162"/>
        <v>1.6706924999999999</v>
      </c>
      <c r="N75" s="94">
        <f t="shared" si="163"/>
        <v>47</v>
      </c>
      <c r="O75" s="94">
        <f t="shared" si="164"/>
        <v>35</v>
      </c>
      <c r="P75" s="138"/>
    </row>
    <row r="76" spans="1:16" ht="15.75" x14ac:dyDescent="0.25">
      <c r="A76" s="249"/>
      <c r="B76" s="243"/>
      <c r="C76" s="240"/>
      <c r="D76" s="105">
        <v>3</v>
      </c>
      <c r="E76" s="133">
        <f>E75*1.3</f>
        <v>6.5000000000000006E-3</v>
      </c>
      <c r="F76" s="86">
        <f t="shared" ref="F76" si="189">F75*1.3</f>
        <v>0</v>
      </c>
      <c r="G76" s="133">
        <f t="shared" ref="G76" si="190">G75*1.3</f>
        <v>1.3000000000000002E-3</v>
      </c>
      <c r="H76" s="139">
        <f t="shared" ref="H76" si="191">H75*1.3</f>
        <v>1.3000000000000002E-4</v>
      </c>
      <c r="I76" s="133">
        <f t="shared" ref="I76" si="192">I75*1.3</f>
        <v>2.7300000000000001E-2</v>
      </c>
      <c r="J76" s="94">
        <f t="shared" si="159"/>
        <v>36.270000000000003</v>
      </c>
      <c r="K76" s="86">
        <f t="shared" si="160"/>
        <v>0</v>
      </c>
      <c r="L76" s="94">
        <f t="shared" si="161"/>
        <v>6.8980275000000013</v>
      </c>
      <c r="M76" s="94">
        <f t="shared" si="162"/>
        <v>2.1719002500000002</v>
      </c>
      <c r="N76" s="94">
        <f t="shared" si="163"/>
        <v>61</v>
      </c>
      <c r="O76" s="94">
        <f t="shared" si="164"/>
        <v>45</v>
      </c>
      <c r="P76" s="138"/>
    </row>
  </sheetData>
  <mergeCells count="67">
    <mergeCell ref="A74:A76"/>
    <mergeCell ref="B74:B76"/>
    <mergeCell ref="C74:C76"/>
    <mergeCell ref="A68:A70"/>
    <mergeCell ref="B68:B70"/>
    <mergeCell ref="C68:C70"/>
    <mergeCell ref="A71:A73"/>
    <mergeCell ref="B71:B73"/>
    <mergeCell ref="C71:C73"/>
    <mergeCell ref="A53:A55"/>
    <mergeCell ref="B53:B55"/>
    <mergeCell ref="C53:C55"/>
    <mergeCell ref="A65:A67"/>
    <mergeCell ref="B65:B67"/>
    <mergeCell ref="C65:C67"/>
    <mergeCell ref="A47:A49"/>
    <mergeCell ref="B47:B49"/>
    <mergeCell ref="C47:C49"/>
    <mergeCell ref="A50:A52"/>
    <mergeCell ref="B50:B52"/>
    <mergeCell ref="C50:C52"/>
    <mergeCell ref="A40:A42"/>
    <mergeCell ref="B40:B42"/>
    <mergeCell ref="C40:C42"/>
    <mergeCell ref="A44:A46"/>
    <mergeCell ref="B44:B46"/>
    <mergeCell ref="C44:C46"/>
    <mergeCell ref="A34:A36"/>
    <mergeCell ref="B34:B36"/>
    <mergeCell ref="C34:C36"/>
    <mergeCell ref="A37:A39"/>
    <mergeCell ref="B37:B39"/>
    <mergeCell ref="C37:C39"/>
    <mergeCell ref="A27:A29"/>
    <mergeCell ref="B27:B29"/>
    <mergeCell ref="C27:C29"/>
    <mergeCell ref="A30:A32"/>
    <mergeCell ref="B30:B32"/>
    <mergeCell ref="C30:C32"/>
    <mergeCell ref="A20:A22"/>
    <mergeCell ref="B20:B22"/>
    <mergeCell ref="C20:C22"/>
    <mergeCell ref="A24:A26"/>
    <mergeCell ref="B24:B26"/>
    <mergeCell ref="C24:C26"/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A4:A5"/>
    <mergeCell ref="E4:I4"/>
    <mergeCell ref="J4:N4"/>
    <mergeCell ref="A1:P1"/>
    <mergeCell ref="A2:P2"/>
    <mergeCell ref="P4:P5"/>
    <mergeCell ref="O4:O5"/>
    <mergeCell ref="C4:C5"/>
    <mergeCell ref="D4:D5"/>
    <mergeCell ref="B4:B5"/>
  </mergeCells>
  <printOptions horizontalCentered="1"/>
  <pageMargins left="0.25" right="0.25" top="1" bottom="0.3" header="0.196850393700787" footer="0.196850393700787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14" sqref="I14"/>
    </sheetView>
  </sheetViews>
  <sheetFormatPr defaultColWidth="9" defaultRowHeight="15" x14ac:dyDescent="0.25"/>
  <cols>
    <col min="1" max="1" width="5.140625" style="13" customWidth="1"/>
    <col min="2" max="2" width="17" style="43" customWidth="1"/>
    <col min="3" max="3" width="6.5703125" style="44" bestFit="1" customWidth="1"/>
    <col min="4" max="4" width="6.5703125" style="13" customWidth="1"/>
    <col min="5" max="5" width="10.28515625" style="92" customWidth="1"/>
    <col min="6" max="6" width="9.140625" style="92" bestFit="1" customWidth="1"/>
    <col min="7" max="7" width="8.7109375" style="92" customWidth="1"/>
    <col min="8" max="8" width="9.7109375" style="92" customWidth="1"/>
    <col min="9" max="9" width="9.85546875" style="92" customWidth="1"/>
    <col min="10" max="10" width="12.85546875" style="92" customWidth="1"/>
    <col min="11" max="11" width="8.85546875" style="13" bestFit="1" customWidth="1"/>
    <col min="12" max="13" width="6.140625" style="13" bestFit="1" customWidth="1"/>
    <col min="14" max="14" width="8.140625" style="99" customWidth="1"/>
    <col min="15" max="15" width="8.28515625" style="13" bestFit="1" customWidth="1"/>
    <col min="16" max="16" width="16.85546875" style="43" customWidth="1"/>
    <col min="17" max="16384" width="9" style="13"/>
  </cols>
  <sheetData>
    <row r="1" spans="1:16" ht="15.75" x14ac:dyDescent="0.25">
      <c r="A1" s="218" t="s">
        <v>180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49.5" customHeight="1" x14ac:dyDescent="0.25">
      <c r="A2" s="217" t="s">
        <v>243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3.5" customHeight="1" x14ac:dyDescent="0.25">
      <c r="A3" s="112"/>
      <c r="B3" s="112"/>
      <c r="C3" s="112"/>
      <c r="D3" s="112"/>
      <c r="E3" s="140"/>
      <c r="F3" s="140"/>
      <c r="G3" s="140"/>
      <c r="H3" s="140"/>
      <c r="I3" s="141"/>
      <c r="J3" s="141"/>
      <c r="K3" s="88"/>
      <c r="L3" s="88"/>
      <c r="M3" s="88"/>
      <c r="N3" s="261" t="s">
        <v>99</v>
      </c>
      <c r="O3" s="261"/>
      <c r="P3" s="192"/>
    </row>
    <row r="4" spans="1:16" ht="27.75" customHeight="1" x14ac:dyDescent="0.25">
      <c r="A4" s="259" t="s">
        <v>0</v>
      </c>
      <c r="B4" s="260" t="s">
        <v>1</v>
      </c>
      <c r="C4" s="221" t="s">
        <v>38</v>
      </c>
      <c r="D4" s="260" t="s">
        <v>2</v>
      </c>
      <c r="E4" s="258" t="s">
        <v>197</v>
      </c>
      <c r="F4" s="258"/>
      <c r="G4" s="258"/>
      <c r="H4" s="258"/>
      <c r="I4" s="258"/>
      <c r="J4" s="255" t="s">
        <v>5</v>
      </c>
      <c r="K4" s="256"/>
      <c r="L4" s="256"/>
      <c r="M4" s="256"/>
      <c r="N4" s="257"/>
      <c r="O4" s="254" t="s">
        <v>157</v>
      </c>
      <c r="P4" s="225" t="s">
        <v>195</v>
      </c>
    </row>
    <row r="5" spans="1:16" ht="51.75" customHeight="1" x14ac:dyDescent="0.25">
      <c r="A5" s="259"/>
      <c r="B5" s="260"/>
      <c r="C5" s="222"/>
      <c r="D5" s="260"/>
      <c r="E5" s="91" t="s">
        <v>40</v>
      </c>
      <c r="F5" s="91" t="s">
        <v>140</v>
      </c>
      <c r="G5" s="91" t="s">
        <v>159</v>
      </c>
      <c r="H5" s="91" t="s">
        <v>158</v>
      </c>
      <c r="I5" s="91" t="s">
        <v>139</v>
      </c>
      <c r="J5" s="91" t="s">
        <v>40</v>
      </c>
      <c r="K5" s="48" t="s">
        <v>140</v>
      </c>
      <c r="L5" s="48" t="s">
        <v>159</v>
      </c>
      <c r="M5" s="48" t="s">
        <v>158</v>
      </c>
      <c r="N5" s="48" t="s">
        <v>135</v>
      </c>
      <c r="O5" s="254"/>
      <c r="P5" s="226"/>
    </row>
    <row r="6" spans="1:16" s="58" customFormat="1" ht="15.75" x14ac:dyDescent="0.25">
      <c r="A6" s="125"/>
      <c r="B6" s="142" t="s">
        <v>96</v>
      </c>
      <c r="C6" s="143"/>
      <c r="D6" s="143"/>
      <c r="E6" s="144"/>
      <c r="F6" s="144"/>
      <c r="G6" s="144"/>
      <c r="H6" s="145"/>
      <c r="I6" s="146"/>
      <c r="J6" s="166">
        <f>'Gia VT-TB'!F6</f>
        <v>244.47115384615384</v>
      </c>
      <c r="K6" s="95">
        <f>'Gia VT-TB'!F7</f>
        <v>536.53846153846155</v>
      </c>
      <c r="L6" s="95">
        <f>'Gia VT-TB'!F8</f>
        <v>387.98076923076923</v>
      </c>
      <c r="M6" s="95">
        <f>'Gia VT-TB'!F9</f>
        <v>307.21153846153845</v>
      </c>
      <c r="N6" s="95">
        <f>'Gia VT-TB'!F10</f>
        <v>2226</v>
      </c>
      <c r="O6" s="147"/>
      <c r="P6" s="193"/>
    </row>
    <row r="7" spans="1:16" ht="31.5" x14ac:dyDescent="0.25">
      <c r="A7" s="102" t="s">
        <v>6</v>
      </c>
      <c r="B7" s="103" t="s">
        <v>100</v>
      </c>
      <c r="C7" s="104"/>
      <c r="D7" s="104"/>
      <c r="E7" s="148"/>
      <c r="F7" s="148"/>
      <c r="G7" s="148"/>
      <c r="H7" s="149"/>
      <c r="I7" s="150"/>
      <c r="J7" s="151"/>
      <c r="K7" s="97"/>
      <c r="L7" s="97"/>
      <c r="M7" s="97"/>
      <c r="N7" s="97"/>
      <c r="O7" s="90"/>
      <c r="P7" s="122" t="s">
        <v>202</v>
      </c>
    </row>
    <row r="8" spans="1:16" ht="15.75" x14ac:dyDescent="0.25">
      <c r="A8" s="232" t="s">
        <v>7</v>
      </c>
      <c r="B8" s="235" t="s">
        <v>101</v>
      </c>
      <c r="C8" s="238" t="s">
        <v>185</v>
      </c>
      <c r="D8" s="105">
        <v>1</v>
      </c>
      <c r="E8" s="150">
        <f>E9*0.8</f>
        <v>4.0264000000000006</v>
      </c>
      <c r="F8" s="150">
        <f t="shared" ref="F8:H8" si="0">F9*0.8</f>
        <v>4.0264000000000006</v>
      </c>
      <c r="G8" s="150">
        <f t="shared" si="0"/>
        <v>0.70480000000000009</v>
      </c>
      <c r="H8" s="150">
        <f t="shared" si="0"/>
        <v>2.0135999999999998</v>
      </c>
      <c r="I8" s="150">
        <f t="shared" ref="I8" si="1">I9*0.8</f>
        <v>1.2688000000000001</v>
      </c>
      <c r="J8" s="152">
        <f t="shared" ref="J8:J22" si="2">E8*$J$6</f>
        <v>984.33865384615399</v>
      </c>
      <c r="K8" s="98">
        <f t="shared" ref="K8:K22" si="3">F8*$K$6</f>
        <v>2160.3184615384621</v>
      </c>
      <c r="L8" s="98">
        <f t="shared" ref="L8:L22" si="4">G8*$L$6</f>
        <v>273.4488461538462</v>
      </c>
      <c r="M8" s="98">
        <f t="shared" ref="M8:M22" si="5">H8*$M$6</f>
        <v>618.60115384615381</v>
      </c>
      <c r="N8" s="98">
        <f t="shared" ref="N8:N22" si="6">ROUND(I8*$N$6,0)</f>
        <v>2824</v>
      </c>
      <c r="O8" s="94">
        <f t="shared" ref="O8:O22" si="7">ROUND(SUM(J8:M8),0)</f>
        <v>4037</v>
      </c>
      <c r="P8" s="194"/>
    </row>
    <row r="9" spans="1:16" ht="15.75" x14ac:dyDescent="0.25">
      <c r="A9" s="233"/>
      <c r="B9" s="236"/>
      <c r="C9" s="239"/>
      <c r="D9" s="105">
        <v>2</v>
      </c>
      <c r="E9" s="150">
        <v>5.0330000000000004</v>
      </c>
      <c r="F9" s="150">
        <v>5.0330000000000004</v>
      </c>
      <c r="G9" s="150">
        <v>0.88100000000000001</v>
      </c>
      <c r="H9" s="150">
        <v>2.5169999999999999</v>
      </c>
      <c r="I9" s="150">
        <v>1.5860000000000001</v>
      </c>
      <c r="J9" s="152">
        <f t="shared" si="2"/>
        <v>1230.4233173076923</v>
      </c>
      <c r="K9" s="98">
        <f t="shared" si="3"/>
        <v>2700.398076923077</v>
      </c>
      <c r="L9" s="98">
        <f t="shared" si="4"/>
        <v>341.81105769230771</v>
      </c>
      <c r="M9" s="98">
        <f t="shared" si="5"/>
        <v>773.25144230769229</v>
      </c>
      <c r="N9" s="98">
        <f t="shared" si="6"/>
        <v>3530</v>
      </c>
      <c r="O9" s="94">
        <f t="shared" si="7"/>
        <v>5046</v>
      </c>
      <c r="P9" s="194"/>
    </row>
    <row r="10" spans="1:16" ht="18" customHeight="1" x14ac:dyDescent="0.25">
      <c r="A10" s="234"/>
      <c r="B10" s="237"/>
      <c r="C10" s="240"/>
      <c r="D10" s="105">
        <v>3</v>
      </c>
      <c r="E10" s="150">
        <f>E9*1.3</f>
        <v>6.5429000000000004</v>
      </c>
      <c r="F10" s="150">
        <f t="shared" ref="F10:I10" si="8">F9*1.3</f>
        <v>6.5429000000000004</v>
      </c>
      <c r="G10" s="150">
        <f t="shared" si="8"/>
        <v>1.1453</v>
      </c>
      <c r="H10" s="150">
        <f t="shared" si="8"/>
        <v>3.2721</v>
      </c>
      <c r="I10" s="150">
        <f t="shared" si="8"/>
        <v>2.0618000000000003</v>
      </c>
      <c r="J10" s="152">
        <f t="shared" si="2"/>
        <v>1599.5503125</v>
      </c>
      <c r="K10" s="98">
        <f t="shared" si="3"/>
        <v>3510.5175000000004</v>
      </c>
      <c r="L10" s="98">
        <f t="shared" si="4"/>
        <v>444.354375</v>
      </c>
      <c r="M10" s="98">
        <f t="shared" si="5"/>
        <v>1005.2268749999999</v>
      </c>
      <c r="N10" s="98">
        <f t="shared" si="6"/>
        <v>4590</v>
      </c>
      <c r="O10" s="94">
        <f t="shared" si="7"/>
        <v>6560</v>
      </c>
      <c r="P10" s="194"/>
    </row>
    <row r="11" spans="1:16" ht="15.75" x14ac:dyDescent="0.25">
      <c r="A11" s="232" t="s">
        <v>9</v>
      </c>
      <c r="B11" s="241" t="s">
        <v>102</v>
      </c>
      <c r="C11" s="238" t="s">
        <v>185</v>
      </c>
      <c r="D11" s="105">
        <v>1</v>
      </c>
      <c r="E11" s="150">
        <f>E12*0.8</f>
        <v>4.0264000000000006</v>
      </c>
      <c r="F11" s="150">
        <f t="shared" ref="F11" si="9">F12*0.8</f>
        <v>4.0264000000000006</v>
      </c>
      <c r="G11" s="150">
        <f t="shared" ref="G11" si="10">G12*0.8</f>
        <v>0.70480000000000009</v>
      </c>
      <c r="H11" s="150">
        <f t="shared" ref="H11" si="11">H12*0.8</f>
        <v>2.0135999999999998</v>
      </c>
      <c r="I11" s="150">
        <f t="shared" ref="I11" si="12">I12*0.8</f>
        <v>1.2688000000000001</v>
      </c>
      <c r="J11" s="152">
        <f t="shared" si="2"/>
        <v>984.33865384615399</v>
      </c>
      <c r="K11" s="98">
        <f t="shared" si="3"/>
        <v>2160.3184615384621</v>
      </c>
      <c r="L11" s="98">
        <f t="shared" si="4"/>
        <v>273.4488461538462</v>
      </c>
      <c r="M11" s="98">
        <f t="shared" si="5"/>
        <v>618.60115384615381</v>
      </c>
      <c r="N11" s="98">
        <f t="shared" si="6"/>
        <v>2824</v>
      </c>
      <c r="O11" s="94">
        <f t="shared" si="7"/>
        <v>4037</v>
      </c>
      <c r="P11" s="194"/>
    </row>
    <row r="12" spans="1:16" ht="15.75" x14ac:dyDescent="0.25">
      <c r="A12" s="233"/>
      <c r="B12" s="242"/>
      <c r="C12" s="239"/>
      <c r="D12" s="105">
        <v>2</v>
      </c>
      <c r="E12" s="150">
        <v>5.0330000000000004</v>
      </c>
      <c r="F12" s="150">
        <v>5.0330000000000004</v>
      </c>
      <c r="G12" s="150">
        <v>0.88100000000000001</v>
      </c>
      <c r="H12" s="150">
        <v>2.5169999999999999</v>
      </c>
      <c r="I12" s="150">
        <v>1.5860000000000001</v>
      </c>
      <c r="J12" s="152">
        <f t="shared" si="2"/>
        <v>1230.4233173076923</v>
      </c>
      <c r="K12" s="98">
        <f t="shared" si="3"/>
        <v>2700.398076923077</v>
      </c>
      <c r="L12" s="98">
        <f t="shared" si="4"/>
        <v>341.81105769230771</v>
      </c>
      <c r="M12" s="98">
        <f t="shared" si="5"/>
        <v>773.25144230769229</v>
      </c>
      <c r="N12" s="98">
        <f t="shared" si="6"/>
        <v>3530</v>
      </c>
      <c r="O12" s="94">
        <f t="shared" si="7"/>
        <v>5046</v>
      </c>
      <c r="P12" s="194"/>
    </row>
    <row r="13" spans="1:16" ht="18" customHeight="1" x14ac:dyDescent="0.25">
      <c r="A13" s="234"/>
      <c r="B13" s="243"/>
      <c r="C13" s="240"/>
      <c r="D13" s="105">
        <v>3</v>
      </c>
      <c r="E13" s="150">
        <f>E12*1.3</f>
        <v>6.5429000000000004</v>
      </c>
      <c r="F13" s="150">
        <f t="shared" ref="F13" si="13">F12*1.3</f>
        <v>6.5429000000000004</v>
      </c>
      <c r="G13" s="150">
        <f t="shared" ref="G13" si="14">G12*1.3</f>
        <v>1.1453</v>
      </c>
      <c r="H13" s="150">
        <f t="shared" ref="H13" si="15">H12*1.3</f>
        <v>3.2721</v>
      </c>
      <c r="I13" s="150">
        <f t="shared" ref="I13" si="16">I12*1.3</f>
        <v>2.0618000000000003</v>
      </c>
      <c r="J13" s="152">
        <f t="shared" si="2"/>
        <v>1599.5503125</v>
      </c>
      <c r="K13" s="98">
        <f t="shared" si="3"/>
        <v>3510.5175000000004</v>
      </c>
      <c r="L13" s="98">
        <f t="shared" si="4"/>
        <v>444.354375</v>
      </c>
      <c r="M13" s="98">
        <f t="shared" si="5"/>
        <v>1005.2268749999999</v>
      </c>
      <c r="N13" s="98">
        <f t="shared" si="6"/>
        <v>4590</v>
      </c>
      <c r="O13" s="94">
        <f t="shared" si="7"/>
        <v>6560</v>
      </c>
      <c r="P13" s="194"/>
    </row>
    <row r="14" spans="1:16" ht="15.75" x14ac:dyDescent="0.25">
      <c r="A14" s="232" t="s">
        <v>10</v>
      </c>
      <c r="B14" s="241" t="s">
        <v>103</v>
      </c>
      <c r="C14" s="238" t="s">
        <v>185</v>
      </c>
      <c r="D14" s="105">
        <v>1</v>
      </c>
      <c r="E14" s="150">
        <f>E15*0.8</f>
        <v>24.16</v>
      </c>
      <c r="F14" s="150">
        <f t="shared" ref="F14" si="17">F15*0.8</f>
        <v>24.16</v>
      </c>
      <c r="G14" s="150">
        <f t="shared" ref="G14" si="18">G15*0.8</f>
        <v>4.2280000000000006</v>
      </c>
      <c r="H14" s="150">
        <f t="shared" ref="H14" si="19">H15*0.8</f>
        <v>12.08</v>
      </c>
      <c r="I14" s="150">
        <f t="shared" ref="I14" si="20">I15*0.8</f>
        <v>7.6104000000000003</v>
      </c>
      <c r="J14" s="152">
        <f t="shared" si="2"/>
        <v>5906.4230769230771</v>
      </c>
      <c r="K14" s="98">
        <f t="shared" si="3"/>
        <v>12962.76923076923</v>
      </c>
      <c r="L14" s="98">
        <f t="shared" si="4"/>
        <v>1640.3826923076927</v>
      </c>
      <c r="M14" s="98">
        <f t="shared" si="5"/>
        <v>3711.1153846153848</v>
      </c>
      <c r="N14" s="98">
        <f t="shared" si="6"/>
        <v>16941</v>
      </c>
      <c r="O14" s="94">
        <f t="shared" si="7"/>
        <v>24221</v>
      </c>
      <c r="P14" s="194"/>
    </row>
    <row r="15" spans="1:16" ht="15.75" x14ac:dyDescent="0.25">
      <c r="A15" s="233"/>
      <c r="B15" s="242"/>
      <c r="C15" s="239"/>
      <c r="D15" s="105">
        <v>2</v>
      </c>
      <c r="E15" s="150">
        <v>30.2</v>
      </c>
      <c r="F15" s="150">
        <v>30.2</v>
      </c>
      <c r="G15" s="150">
        <v>5.2850000000000001</v>
      </c>
      <c r="H15" s="150">
        <v>15.1</v>
      </c>
      <c r="I15" s="150">
        <v>9.5129999999999999</v>
      </c>
      <c r="J15" s="152">
        <f t="shared" si="2"/>
        <v>7383.0288461538457</v>
      </c>
      <c r="K15" s="98">
        <f t="shared" si="3"/>
        <v>16203.461538461539</v>
      </c>
      <c r="L15" s="98">
        <f t="shared" si="4"/>
        <v>2050.4783653846152</v>
      </c>
      <c r="M15" s="98">
        <f t="shared" si="5"/>
        <v>4638.8942307692305</v>
      </c>
      <c r="N15" s="98">
        <f t="shared" si="6"/>
        <v>21176</v>
      </c>
      <c r="O15" s="94">
        <f t="shared" si="7"/>
        <v>30276</v>
      </c>
      <c r="P15" s="194"/>
    </row>
    <row r="16" spans="1:16" ht="18" customHeight="1" x14ac:dyDescent="0.25">
      <c r="A16" s="234"/>
      <c r="B16" s="243"/>
      <c r="C16" s="240"/>
      <c r="D16" s="105">
        <v>3</v>
      </c>
      <c r="E16" s="150">
        <f>E15*1.3</f>
        <v>39.26</v>
      </c>
      <c r="F16" s="150">
        <f t="shared" ref="F16" si="21">F15*1.3</f>
        <v>39.26</v>
      </c>
      <c r="G16" s="150">
        <f t="shared" ref="G16" si="22">G15*1.3</f>
        <v>6.8705000000000007</v>
      </c>
      <c r="H16" s="150">
        <f t="shared" ref="H16" si="23">H15*1.3</f>
        <v>19.63</v>
      </c>
      <c r="I16" s="150">
        <f t="shared" ref="I16" si="24">I15*1.3</f>
        <v>12.366900000000001</v>
      </c>
      <c r="J16" s="152">
        <f t="shared" si="2"/>
        <v>9597.9375</v>
      </c>
      <c r="K16" s="98">
        <f t="shared" si="3"/>
        <v>21064.5</v>
      </c>
      <c r="L16" s="98">
        <f t="shared" si="4"/>
        <v>2665.6218750000003</v>
      </c>
      <c r="M16" s="98">
        <f t="shared" si="5"/>
        <v>6030.5624999999991</v>
      </c>
      <c r="N16" s="98">
        <f t="shared" si="6"/>
        <v>27529</v>
      </c>
      <c r="O16" s="94">
        <f t="shared" si="7"/>
        <v>39359</v>
      </c>
      <c r="P16" s="194"/>
    </row>
    <row r="17" spans="1:16" ht="22.5" customHeight="1" x14ac:dyDescent="0.25">
      <c r="A17" s="232" t="s">
        <v>11</v>
      </c>
      <c r="B17" s="241" t="s">
        <v>131</v>
      </c>
      <c r="C17" s="238" t="s">
        <v>185</v>
      </c>
      <c r="D17" s="105">
        <v>1</v>
      </c>
      <c r="E17" s="150">
        <f>E18*0.8</f>
        <v>24.16</v>
      </c>
      <c r="F17" s="150">
        <f t="shared" ref="F17" si="25">F18*0.8</f>
        <v>24.16</v>
      </c>
      <c r="G17" s="150">
        <f t="shared" ref="G17" si="26">G18*0.8</f>
        <v>4.2280000000000006</v>
      </c>
      <c r="H17" s="150">
        <f t="shared" ref="H17" si="27">H18*0.8</f>
        <v>12.08</v>
      </c>
      <c r="I17" s="150">
        <f t="shared" ref="I17" si="28">I18*0.8</f>
        <v>7.6104000000000003</v>
      </c>
      <c r="J17" s="152">
        <f t="shared" si="2"/>
        <v>5906.4230769230771</v>
      </c>
      <c r="K17" s="98">
        <f t="shared" si="3"/>
        <v>12962.76923076923</v>
      </c>
      <c r="L17" s="98">
        <f t="shared" si="4"/>
        <v>1640.3826923076927</v>
      </c>
      <c r="M17" s="98">
        <f t="shared" si="5"/>
        <v>3711.1153846153848</v>
      </c>
      <c r="N17" s="98">
        <f t="shared" si="6"/>
        <v>16941</v>
      </c>
      <c r="O17" s="94">
        <f t="shared" si="7"/>
        <v>24221</v>
      </c>
      <c r="P17" s="194"/>
    </row>
    <row r="18" spans="1:16" ht="23.25" customHeight="1" x14ac:dyDescent="0.25">
      <c r="A18" s="233"/>
      <c r="B18" s="242"/>
      <c r="C18" s="239"/>
      <c r="D18" s="105">
        <v>2</v>
      </c>
      <c r="E18" s="150">
        <v>30.2</v>
      </c>
      <c r="F18" s="150">
        <v>30.2</v>
      </c>
      <c r="G18" s="150">
        <v>5.2850000000000001</v>
      </c>
      <c r="H18" s="150">
        <v>15.1</v>
      </c>
      <c r="I18" s="150">
        <v>9.5129999999999999</v>
      </c>
      <c r="J18" s="152">
        <f t="shared" si="2"/>
        <v>7383.0288461538457</v>
      </c>
      <c r="K18" s="98">
        <f t="shared" si="3"/>
        <v>16203.461538461539</v>
      </c>
      <c r="L18" s="98">
        <f t="shared" si="4"/>
        <v>2050.4783653846152</v>
      </c>
      <c r="M18" s="98">
        <f t="shared" si="5"/>
        <v>4638.8942307692305</v>
      </c>
      <c r="N18" s="98">
        <f t="shared" si="6"/>
        <v>21176</v>
      </c>
      <c r="O18" s="94">
        <f t="shared" si="7"/>
        <v>30276</v>
      </c>
      <c r="P18" s="194"/>
    </row>
    <row r="19" spans="1:16" ht="21.75" customHeight="1" x14ac:dyDescent="0.25">
      <c r="A19" s="234"/>
      <c r="B19" s="243"/>
      <c r="C19" s="240"/>
      <c r="D19" s="105">
        <v>3</v>
      </c>
      <c r="E19" s="150">
        <f>E18*1.3</f>
        <v>39.26</v>
      </c>
      <c r="F19" s="150">
        <f t="shared" ref="F19" si="29">F18*1.3</f>
        <v>39.26</v>
      </c>
      <c r="G19" s="150">
        <f t="shared" ref="G19" si="30">G18*1.3</f>
        <v>6.8705000000000007</v>
      </c>
      <c r="H19" s="150">
        <f t="shared" ref="H19" si="31">H18*1.3</f>
        <v>19.63</v>
      </c>
      <c r="I19" s="150">
        <f t="shared" ref="I19" si="32">I18*1.3</f>
        <v>12.366900000000001</v>
      </c>
      <c r="J19" s="152">
        <f t="shared" si="2"/>
        <v>9597.9375</v>
      </c>
      <c r="K19" s="98">
        <f t="shared" si="3"/>
        <v>21064.5</v>
      </c>
      <c r="L19" s="98">
        <f t="shared" si="4"/>
        <v>2665.6218750000003</v>
      </c>
      <c r="M19" s="98">
        <f t="shared" si="5"/>
        <v>6030.5624999999991</v>
      </c>
      <c r="N19" s="98">
        <f t="shared" si="6"/>
        <v>27529</v>
      </c>
      <c r="O19" s="94">
        <f t="shared" si="7"/>
        <v>39359</v>
      </c>
      <c r="P19" s="194"/>
    </row>
    <row r="20" spans="1:16" ht="15.75" x14ac:dyDescent="0.25">
      <c r="A20" s="232" t="s">
        <v>14</v>
      </c>
      <c r="B20" s="241" t="s">
        <v>104</v>
      </c>
      <c r="C20" s="238" t="s">
        <v>185</v>
      </c>
      <c r="D20" s="105">
        <v>1</v>
      </c>
      <c r="E20" s="150">
        <f>E21*0.8</f>
        <v>1.92</v>
      </c>
      <c r="F20" s="150">
        <f t="shared" ref="F20" si="33">F21*0.8</f>
        <v>1.92</v>
      </c>
      <c r="G20" s="150">
        <f t="shared" ref="G20" si="34">G21*0.8</f>
        <v>0.33600000000000002</v>
      </c>
      <c r="H20" s="150">
        <f t="shared" ref="H20" si="35">H21*0.8</f>
        <v>0.96</v>
      </c>
      <c r="I20" s="150">
        <f t="shared" ref="I20" si="36">I21*0.8</f>
        <v>0.6048</v>
      </c>
      <c r="J20" s="152">
        <f t="shared" si="2"/>
        <v>469.38461538461536</v>
      </c>
      <c r="K20" s="98">
        <f t="shared" si="3"/>
        <v>1030.1538461538462</v>
      </c>
      <c r="L20" s="98">
        <f t="shared" si="4"/>
        <v>130.36153846153846</v>
      </c>
      <c r="M20" s="98">
        <f t="shared" si="5"/>
        <v>294.92307692307691</v>
      </c>
      <c r="N20" s="98">
        <f t="shared" si="6"/>
        <v>1346</v>
      </c>
      <c r="O20" s="94">
        <f t="shared" si="7"/>
        <v>1925</v>
      </c>
      <c r="P20" s="194"/>
    </row>
    <row r="21" spans="1:16" ht="15.75" x14ac:dyDescent="0.25">
      <c r="A21" s="233"/>
      <c r="B21" s="242"/>
      <c r="C21" s="239"/>
      <c r="D21" s="105">
        <v>2</v>
      </c>
      <c r="E21" s="150">
        <v>2.4</v>
      </c>
      <c r="F21" s="150">
        <v>2.4</v>
      </c>
      <c r="G21" s="150">
        <v>0.42</v>
      </c>
      <c r="H21" s="150">
        <v>1.2</v>
      </c>
      <c r="I21" s="150">
        <v>0.75600000000000001</v>
      </c>
      <c r="J21" s="152">
        <f t="shared" si="2"/>
        <v>586.73076923076917</v>
      </c>
      <c r="K21" s="98">
        <f t="shared" si="3"/>
        <v>1287.6923076923076</v>
      </c>
      <c r="L21" s="98">
        <f t="shared" si="4"/>
        <v>162.95192307692307</v>
      </c>
      <c r="M21" s="98">
        <f t="shared" si="5"/>
        <v>368.65384615384613</v>
      </c>
      <c r="N21" s="98">
        <f t="shared" si="6"/>
        <v>1683</v>
      </c>
      <c r="O21" s="94">
        <f t="shared" si="7"/>
        <v>2406</v>
      </c>
      <c r="P21" s="194"/>
    </row>
    <row r="22" spans="1:16" ht="15.75" x14ac:dyDescent="0.25">
      <c r="A22" s="234"/>
      <c r="B22" s="243"/>
      <c r="C22" s="240"/>
      <c r="D22" s="105">
        <v>3</v>
      </c>
      <c r="E22" s="150">
        <f>E21*1.3</f>
        <v>3.12</v>
      </c>
      <c r="F22" s="150">
        <f t="shared" ref="F22" si="37">F21*1.3</f>
        <v>3.12</v>
      </c>
      <c r="G22" s="150">
        <f t="shared" ref="G22" si="38">G21*1.3</f>
        <v>0.54600000000000004</v>
      </c>
      <c r="H22" s="150">
        <f t="shared" ref="H22" si="39">H21*1.3</f>
        <v>1.56</v>
      </c>
      <c r="I22" s="150">
        <f t="shared" ref="I22" si="40">I21*1.3</f>
        <v>0.98280000000000001</v>
      </c>
      <c r="J22" s="152">
        <f t="shared" si="2"/>
        <v>762.75</v>
      </c>
      <c r="K22" s="98">
        <f t="shared" si="3"/>
        <v>1674</v>
      </c>
      <c r="L22" s="98">
        <f t="shared" si="4"/>
        <v>211.83750000000001</v>
      </c>
      <c r="M22" s="98">
        <f t="shared" si="5"/>
        <v>479.25</v>
      </c>
      <c r="N22" s="98">
        <f t="shared" si="6"/>
        <v>2188</v>
      </c>
      <c r="O22" s="94">
        <f t="shared" si="7"/>
        <v>3128</v>
      </c>
      <c r="P22" s="194"/>
    </row>
    <row r="23" spans="1:16" ht="31.5" x14ac:dyDescent="0.25">
      <c r="A23" s="102" t="s">
        <v>12</v>
      </c>
      <c r="B23" s="106" t="s">
        <v>108</v>
      </c>
      <c r="C23" s="23"/>
      <c r="D23" s="104"/>
      <c r="E23" s="153"/>
      <c r="F23" s="153"/>
      <c r="G23" s="153"/>
      <c r="H23" s="154"/>
      <c r="I23" s="151"/>
      <c r="J23" s="152"/>
      <c r="K23" s="98"/>
      <c r="L23" s="98"/>
      <c r="M23" s="98"/>
      <c r="N23" s="98"/>
      <c r="O23" s="94"/>
      <c r="P23" s="122" t="s">
        <v>206</v>
      </c>
    </row>
    <row r="24" spans="1:16" ht="15.75" x14ac:dyDescent="0.25">
      <c r="A24" s="232" t="s">
        <v>7</v>
      </c>
      <c r="B24" s="244" t="s">
        <v>105</v>
      </c>
      <c r="C24" s="238" t="s">
        <v>185</v>
      </c>
      <c r="D24" s="105">
        <v>1</v>
      </c>
      <c r="E24" s="150">
        <f>E25*0.8</f>
        <v>8.0000000000000016E-2</v>
      </c>
      <c r="F24" s="150">
        <f t="shared" ref="F24" si="41">F25*0.8</f>
        <v>8.0000000000000016E-2</v>
      </c>
      <c r="G24" s="150">
        <f t="shared" ref="G24" si="42">G25*0.8</f>
        <v>1.44E-2</v>
      </c>
      <c r="H24" s="150">
        <f t="shared" ref="H24" si="43">H25*0.8</f>
        <v>4.0000000000000008E-2</v>
      </c>
      <c r="I24" s="150">
        <f t="shared" ref="I24" si="44">I25*0.8</f>
        <v>2.5600000000000001E-2</v>
      </c>
      <c r="J24" s="152">
        <f t="shared" ref="J24:J32" si="45">E24*$J$6</f>
        <v>19.55769230769231</v>
      </c>
      <c r="K24" s="98">
        <f t="shared" ref="K24:K32" si="46">F24*$K$6</f>
        <v>42.923076923076934</v>
      </c>
      <c r="L24" s="98">
        <f t="shared" ref="L24:L32" si="47">G24*$L$6</f>
        <v>5.5869230769230764</v>
      </c>
      <c r="M24" s="98">
        <f t="shared" ref="M24:M32" si="48">H24*$M$6</f>
        <v>12.28846153846154</v>
      </c>
      <c r="N24" s="98">
        <f t="shared" ref="N24:N32" si="49">ROUND(I24*$N$6,0)</f>
        <v>57</v>
      </c>
      <c r="O24" s="94">
        <f t="shared" ref="O24:O32" si="50">ROUND(SUM(J24:M24),0)</f>
        <v>80</v>
      </c>
      <c r="P24" s="122"/>
    </row>
    <row r="25" spans="1:16" ht="15.75" x14ac:dyDescent="0.25">
      <c r="A25" s="233"/>
      <c r="B25" s="245"/>
      <c r="C25" s="239"/>
      <c r="D25" s="105">
        <v>2</v>
      </c>
      <c r="E25" s="150">
        <v>0.1</v>
      </c>
      <c r="F25" s="150">
        <v>0.1</v>
      </c>
      <c r="G25" s="150">
        <v>1.7999999999999999E-2</v>
      </c>
      <c r="H25" s="150">
        <v>0.05</v>
      </c>
      <c r="I25" s="150">
        <v>3.2000000000000001E-2</v>
      </c>
      <c r="J25" s="152">
        <f t="shared" si="45"/>
        <v>24.447115384615387</v>
      </c>
      <c r="K25" s="98">
        <f t="shared" si="46"/>
        <v>53.65384615384616</v>
      </c>
      <c r="L25" s="98">
        <f t="shared" si="47"/>
        <v>6.983653846153846</v>
      </c>
      <c r="M25" s="98">
        <f t="shared" si="48"/>
        <v>15.360576923076923</v>
      </c>
      <c r="N25" s="98">
        <f t="shared" si="49"/>
        <v>71</v>
      </c>
      <c r="O25" s="94">
        <f t="shared" si="50"/>
        <v>100</v>
      </c>
      <c r="P25" s="194"/>
    </row>
    <row r="26" spans="1:16" ht="15.75" x14ac:dyDescent="0.25">
      <c r="A26" s="234"/>
      <c r="B26" s="246"/>
      <c r="C26" s="240"/>
      <c r="D26" s="105">
        <v>3</v>
      </c>
      <c r="E26" s="150">
        <f>E25*1.3</f>
        <v>0.13</v>
      </c>
      <c r="F26" s="150">
        <f t="shared" ref="F26" si="51">F25*1.3</f>
        <v>0.13</v>
      </c>
      <c r="G26" s="150">
        <f t="shared" ref="G26" si="52">G25*1.3</f>
        <v>2.3400000000000001E-2</v>
      </c>
      <c r="H26" s="150">
        <f t="shared" ref="H26" si="53">H25*1.3</f>
        <v>6.5000000000000002E-2</v>
      </c>
      <c r="I26" s="150">
        <f t="shared" ref="I26" si="54">I25*1.3</f>
        <v>4.1600000000000005E-2</v>
      </c>
      <c r="J26" s="152">
        <f t="shared" si="45"/>
        <v>31.78125</v>
      </c>
      <c r="K26" s="98">
        <f t="shared" si="46"/>
        <v>69.75</v>
      </c>
      <c r="L26" s="98">
        <f t="shared" si="47"/>
        <v>9.0787499999999994</v>
      </c>
      <c r="M26" s="98">
        <f t="shared" si="48"/>
        <v>19.96875</v>
      </c>
      <c r="N26" s="98">
        <f t="shared" si="49"/>
        <v>93</v>
      </c>
      <c r="O26" s="94">
        <f t="shared" si="50"/>
        <v>131</v>
      </c>
      <c r="P26" s="194"/>
    </row>
    <row r="27" spans="1:16" ht="15.75" x14ac:dyDescent="0.25">
      <c r="A27" s="232" t="s">
        <v>9</v>
      </c>
      <c r="B27" s="241" t="s">
        <v>107</v>
      </c>
      <c r="C27" s="238" t="s">
        <v>185</v>
      </c>
      <c r="D27" s="105">
        <v>1</v>
      </c>
      <c r="E27" s="150">
        <f>E28*0.8</f>
        <v>0.16000000000000003</v>
      </c>
      <c r="F27" s="150">
        <f t="shared" ref="F27" si="55">F28*0.8</f>
        <v>0.16000000000000003</v>
      </c>
      <c r="G27" s="150">
        <f t="shared" ref="G27" si="56">G28*0.8</f>
        <v>2.8000000000000004E-2</v>
      </c>
      <c r="H27" s="150">
        <f t="shared" ref="H27" si="57">H28*0.8</f>
        <v>8.0000000000000016E-2</v>
      </c>
      <c r="I27" s="150">
        <f t="shared" ref="I27" si="58">I28*0.8</f>
        <v>5.04E-2</v>
      </c>
      <c r="J27" s="152">
        <f t="shared" si="45"/>
        <v>39.11538461538462</v>
      </c>
      <c r="K27" s="98">
        <f t="shared" si="46"/>
        <v>85.846153846153868</v>
      </c>
      <c r="L27" s="98">
        <f t="shared" si="47"/>
        <v>10.863461538461539</v>
      </c>
      <c r="M27" s="98">
        <f t="shared" si="48"/>
        <v>24.57692307692308</v>
      </c>
      <c r="N27" s="98">
        <f t="shared" si="49"/>
        <v>112</v>
      </c>
      <c r="O27" s="94">
        <f t="shared" si="50"/>
        <v>160</v>
      </c>
      <c r="P27" s="194"/>
    </row>
    <row r="28" spans="1:16" ht="15.75" x14ac:dyDescent="0.25">
      <c r="A28" s="233"/>
      <c r="B28" s="242"/>
      <c r="C28" s="239"/>
      <c r="D28" s="105">
        <v>2</v>
      </c>
      <c r="E28" s="150">
        <v>0.2</v>
      </c>
      <c r="F28" s="150">
        <v>0.2</v>
      </c>
      <c r="G28" s="150">
        <v>3.5000000000000003E-2</v>
      </c>
      <c r="H28" s="150">
        <v>0.1</v>
      </c>
      <c r="I28" s="150">
        <v>6.3E-2</v>
      </c>
      <c r="J28" s="152">
        <f t="shared" si="45"/>
        <v>48.894230769230774</v>
      </c>
      <c r="K28" s="98">
        <f t="shared" si="46"/>
        <v>107.30769230769232</v>
      </c>
      <c r="L28" s="98">
        <f t="shared" si="47"/>
        <v>13.579326923076923</v>
      </c>
      <c r="M28" s="98">
        <f t="shared" si="48"/>
        <v>30.721153846153847</v>
      </c>
      <c r="N28" s="98">
        <f t="shared" si="49"/>
        <v>140</v>
      </c>
      <c r="O28" s="94">
        <f t="shared" si="50"/>
        <v>201</v>
      </c>
      <c r="P28" s="194"/>
    </row>
    <row r="29" spans="1:16" ht="15.75" x14ac:dyDescent="0.25">
      <c r="A29" s="234"/>
      <c r="B29" s="243"/>
      <c r="C29" s="240"/>
      <c r="D29" s="105">
        <v>3</v>
      </c>
      <c r="E29" s="150">
        <f>E28*1.3</f>
        <v>0.26</v>
      </c>
      <c r="F29" s="150">
        <f t="shared" ref="F29" si="59">F28*1.3</f>
        <v>0.26</v>
      </c>
      <c r="G29" s="150">
        <f t="shared" ref="G29" si="60">G28*1.3</f>
        <v>4.5500000000000006E-2</v>
      </c>
      <c r="H29" s="150">
        <f t="shared" ref="H29" si="61">H28*1.3</f>
        <v>0.13</v>
      </c>
      <c r="I29" s="150">
        <f t="shared" ref="I29" si="62">I28*1.3</f>
        <v>8.1900000000000001E-2</v>
      </c>
      <c r="J29" s="152">
        <f t="shared" si="45"/>
        <v>63.5625</v>
      </c>
      <c r="K29" s="98">
        <f t="shared" si="46"/>
        <v>139.5</v>
      </c>
      <c r="L29" s="98">
        <f t="shared" si="47"/>
        <v>17.653125000000003</v>
      </c>
      <c r="M29" s="98">
        <f t="shared" si="48"/>
        <v>39.9375</v>
      </c>
      <c r="N29" s="98">
        <f t="shared" si="49"/>
        <v>182</v>
      </c>
      <c r="O29" s="94">
        <f t="shared" si="50"/>
        <v>261</v>
      </c>
      <c r="P29" s="194"/>
    </row>
    <row r="30" spans="1:16" ht="15.75" x14ac:dyDescent="0.25">
      <c r="A30" s="232" t="s">
        <v>10</v>
      </c>
      <c r="B30" s="241" t="s">
        <v>106</v>
      </c>
      <c r="C30" s="238" t="s">
        <v>185</v>
      </c>
      <c r="D30" s="105">
        <v>1</v>
      </c>
      <c r="E30" s="150">
        <f>E31*0.8</f>
        <v>8.0000000000000016E-2</v>
      </c>
      <c r="F30" s="150">
        <f t="shared" ref="F30" si="63">F31*0.8</f>
        <v>8.0000000000000016E-2</v>
      </c>
      <c r="G30" s="150">
        <f t="shared" ref="G30" si="64">G31*0.8</f>
        <v>1.44E-2</v>
      </c>
      <c r="H30" s="150">
        <f t="shared" ref="H30" si="65">H31*0.8</f>
        <v>4.0000000000000008E-2</v>
      </c>
      <c r="I30" s="150">
        <f t="shared" ref="I30" si="66">I31*0.8</f>
        <v>2.5600000000000001E-2</v>
      </c>
      <c r="J30" s="152">
        <f t="shared" si="45"/>
        <v>19.55769230769231</v>
      </c>
      <c r="K30" s="98">
        <f t="shared" si="46"/>
        <v>42.923076923076934</v>
      </c>
      <c r="L30" s="98">
        <f t="shared" si="47"/>
        <v>5.5869230769230764</v>
      </c>
      <c r="M30" s="98">
        <f t="shared" si="48"/>
        <v>12.28846153846154</v>
      </c>
      <c r="N30" s="98">
        <f t="shared" si="49"/>
        <v>57</v>
      </c>
      <c r="O30" s="94">
        <f t="shared" si="50"/>
        <v>80</v>
      </c>
      <c r="P30" s="194"/>
    </row>
    <row r="31" spans="1:16" ht="15.75" x14ac:dyDescent="0.25">
      <c r="A31" s="233"/>
      <c r="B31" s="242"/>
      <c r="C31" s="239"/>
      <c r="D31" s="105">
        <v>2</v>
      </c>
      <c r="E31" s="150">
        <v>0.1</v>
      </c>
      <c r="F31" s="150">
        <v>0.1</v>
      </c>
      <c r="G31" s="150">
        <v>1.7999999999999999E-2</v>
      </c>
      <c r="H31" s="150">
        <v>0.05</v>
      </c>
      <c r="I31" s="150">
        <v>3.2000000000000001E-2</v>
      </c>
      <c r="J31" s="152">
        <f t="shared" si="45"/>
        <v>24.447115384615387</v>
      </c>
      <c r="K31" s="98">
        <f t="shared" si="46"/>
        <v>53.65384615384616</v>
      </c>
      <c r="L31" s="98">
        <f t="shared" si="47"/>
        <v>6.983653846153846</v>
      </c>
      <c r="M31" s="98">
        <f t="shared" si="48"/>
        <v>15.360576923076923</v>
      </c>
      <c r="N31" s="98">
        <f t="shared" si="49"/>
        <v>71</v>
      </c>
      <c r="O31" s="94">
        <f t="shared" si="50"/>
        <v>100</v>
      </c>
      <c r="P31" s="194"/>
    </row>
    <row r="32" spans="1:16" ht="15.75" x14ac:dyDescent="0.25">
      <c r="A32" s="234"/>
      <c r="B32" s="243"/>
      <c r="C32" s="240"/>
      <c r="D32" s="105">
        <v>3</v>
      </c>
      <c r="E32" s="150">
        <f>E31*1.3</f>
        <v>0.13</v>
      </c>
      <c r="F32" s="150">
        <f t="shared" ref="F32" si="67">F31*1.3</f>
        <v>0.13</v>
      </c>
      <c r="G32" s="150">
        <f t="shared" ref="G32" si="68">G31*1.3</f>
        <v>2.3400000000000001E-2</v>
      </c>
      <c r="H32" s="150">
        <f t="shared" ref="H32" si="69">H31*1.3</f>
        <v>6.5000000000000002E-2</v>
      </c>
      <c r="I32" s="150">
        <f t="shared" ref="I32" si="70">I31*1.3</f>
        <v>4.1600000000000005E-2</v>
      </c>
      <c r="J32" s="152">
        <f t="shared" si="45"/>
        <v>31.78125</v>
      </c>
      <c r="K32" s="98">
        <f t="shared" si="46"/>
        <v>69.75</v>
      </c>
      <c r="L32" s="98">
        <f t="shared" si="47"/>
        <v>9.0787499999999994</v>
      </c>
      <c r="M32" s="98">
        <f t="shared" si="48"/>
        <v>19.96875</v>
      </c>
      <c r="N32" s="98">
        <f t="shared" si="49"/>
        <v>93</v>
      </c>
      <c r="O32" s="94">
        <f t="shared" si="50"/>
        <v>131</v>
      </c>
      <c r="P32" s="194"/>
    </row>
    <row r="33" spans="1:16" ht="31.5" x14ac:dyDescent="0.25">
      <c r="A33" s="102" t="s">
        <v>15</v>
      </c>
      <c r="B33" s="106" t="s">
        <v>109</v>
      </c>
      <c r="C33" s="23"/>
      <c r="D33" s="104"/>
      <c r="E33" s="150"/>
      <c r="F33" s="150"/>
      <c r="G33" s="150"/>
      <c r="H33" s="150"/>
      <c r="I33" s="150"/>
      <c r="J33" s="152"/>
      <c r="K33" s="98"/>
      <c r="L33" s="98"/>
      <c r="M33" s="98"/>
      <c r="N33" s="98"/>
      <c r="O33" s="94"/>
      <c r="P33" s="122" t="s">
        <v>210</v>
      </c>
    </row>
    <row r="34" spans="1:16" ht="15.75" x14ac:dyDescent="0.25">
      <c r="A34" s="232" t="s">
        <v>7</v>
      </c>
      <c r="B34" s="241" t="s">
        <v>111</v>
      </c>
      <c r="C34" s="238" t="s">
        <v>185</v>
      </c>
      <c r="D34" s="105">
        <v>1</v>
      </c>
      <c r="E34" s="150">
        <f>E35*0.8</f>
        <v>0.16000000000000003</v>
      </c>
      <c r="F34" s="150">
        <f t="shared" ref="F34" si="71">F35*0.8</f>
        <v>0.16000000000000003</v>
      </c>
      <c r="G34" s="150">
        <f t="shared" ref="G34" si="72">G35*0.8</f>
        <v>2.8000000000000004E-2</v>
      </c>
      <c r="H34" s="150">
        <f t="shared" ref="H34" si="73">H35*0.8</f>
        <v>8.0000000000000016E-2</v>
      </c>
      <c r="I34" s="150">
        <f t="shared" ref="I34" si="74">I35*0.8</f>
        <v>5.04E-2</v>
      </c>
      <c r="J34" s="152">
        <f t="shared" ref="J34:J42" si="75">E34*$J$6</f>
        <v>39.11538461538462</v>
      </c>
      <c r="K34" s="98">
        <f t="shared" ref="K34:K42" si="76">F34*$K$6</f>
        <v>85.846153846153868</v>
      </c>
      <c r="L34" s="98">
        <f t="shared" ref="L34:L42" si="77">G34*$L$6</f>
        <v>10.863461538461539</v>
      </c>
      <c r="M34" s="98">
        <f t="shared" ref="M34:M42" si="78">H34*$M$6</f>
        <v>24.57692307692308</v>
      </c>
      <c r="N34" s="98">
        <f t="shared" ref="N34:N42" si="79">ROUND(I34*$N$6,0)</f>
        <v>112</v>
      </c>
      <c r="O34" s="94">
        <f t="shared" ref="O34:O42" si="80">ROUND(SUM(J34:M34),0)</f>
        <v>160</v>
      </c>
      <c r="P34" s="194"/>
    </row>
    <row r="35" spans="1:16" ht="15.75" x14ac:dyDescent="0.25">
      <c r="A35" s="233"/>
      <c r="B35" s="242"/>
      <c r="C35" s="239"/>
      <c r="D35" s="105">
        <v>2</v>
      </c>
      <c r="E35" s="150">
        <v>0.2</v>
      </c>
      <c r="F35" s="150">
        <v>0.2</v>
      </c>
      <c r="G35" s="150">
        <v>3.5000000000000003E-2</v>
      </c>
      <c r="H35" s="150">
        <v>0.1</v>
      </c>
      <c r="I35" s="150">
        <v>6.3E-2</v>
      </c>
      <c r="J35" s="152">
        <f t="shared" si="75"/>
        <v>48.894230769230774</v>
      </c>
      <c r="K35" s="98">
        <f t="shared" si="76"/>
        <v>107.30769230769232</v>
      </c>
      <c r="L35" s="98">
        <f t="shared" si="77"/>
        <v>13.579326923076923</v>
      </c>
      <c r="M35" s="98">
        <f t="shared" si="78"/>
        <v>30.721153846153847</v>
      </c>
      <c r="N35" s="98">
        <f t="shared" si="79"/>
        <v>140</v>
      </c>
      <c r="O35" s="94">
        <f t="shared" si="80"/>
        <v>201</v>
      </c>
      <c r="P35" s="194"/>
    </row>
    <row r="36" spans="1:16" ht="15.75" x14ac:dyDescent="0.25">
      <c r="A36" s="234"/>
      <c r="B36" s="243"/>
      <c r="C36" s="240"/>
      <c r="D36" s="105">
        <v>3</v>
      </c>
      <c r="E36" s="150">
        <f>E35*1.3</f>
        <v>0.26</v>
      </c>
      <c r="F36" s="150">
        <f t="shared" ref="F36" si="81">F35*1.3</f>
        <v>0.26</v>
      </c>
      <c r="G36" s="150">
        <f t="shared" ref="G36" si="82">G35*1.3</f>
        <v>4.5500000000000006E-2</v>
      </c>
      <c r="H36" s="150">
        <f t="shared" ref="H36" si="83">H35*1.3</f>
        <v>0.13</v>
      </c>
      <c r="I36" s="150">
        <f t="shared" ref="I36" si="84">I35*1.3</f>
        <v>8.1900000000000001E-2</v>
      </c>
      <c r="J36" s="152">
        <f t="shared" si="75"/>
        <v>63.5625</v>
      </c>
      <c r="K36" s="98">
        <f t="shared" si="76"/>
        <v>139.5</v>
      </c>
      <c r="L36" s="98">
        <f t="shared" si="77"/>
        <v>17.653125000000003</v>
      </c>
      <c r="M36" s="98">
        <f t="shared" si="78"/>
        <v>39.9375</v>
      </c>
      <c r="N36" s="98">
        <f t="shared" si="79"/>
        <v>182</v>
      </c>
      <c r="O36" s="94">
        <f t="shared" si="80"/>
        <v>261</v>
      </c>
      <c r="P36" s="194"/>
    </row>
    <row r="37" spans="1:16" ht="15.75" x14ac:dyDescent="0.25">
      <c r="A37" s="232" t="s">
        <v>9</v>
      </c>
      <c r="B37" s="241" t="s">
        <v>112</v>
      </c>
      <c r="C37" s="238" t="s">
        <v>185</v>
      </c>
      <c r="D37" s="105">
        <v>1</v>
      </c>
      <c r="E37" s="150">
        <f>E38*0.8</f>
        <v>2.4000000000000004</v>
      </c>
      <c r="F37" s="150">
        <f t="shared" ref="F37" si="85">F38*0.8</f>
        <v>2.4000000000000004</v>
      </c>
      <c r="G37" s="150">
        <f t="shared" ref="G37" si="86">G38*0.8</f>
        <v>0.42000000000000004</v>
      </c>
      <c r="H37" s="150">
        <f t="shared" ref="H37" si="87">H38*0.8</f>
        <v>1.2000000000000002</v>
      </c>
      <c r="I37" s="150">
        <f t="shared" ref="I37" si="88">I38*0.8</f>
        <v>0.75600000000000001</v>
      </c>
      <c r="J37" s="152">
        <f t="shared" si="75"/>
        <v>586.73076923076928</v>
      </c>
      <c r="K37" s="98">
        <f t="shared" si="76"/>
        <v>1287.6923076923078</v>
      </c>
      <c r="L37" s="98">
        <f t="shared" si="77"/>
        <v>162.95192307692309</v>
      </c>
      <c r="M37" s="98">
        <f t="shared" si="78"/>
        <v>368.65384615384619</v>
      </c>
      <c r="N37" s="98">
        <f t="shared" si="79"/>
        <v>1683</v>
      </c>
      <c r="O37" s="94">
        <f t="shared" si="80"/>
        <v>2406</v>
      </c>
      <c r="P37" s="194"/>
    </row>
    <row r="38" spans="1:16" ht="15.75" x14ac:dyDescent="0.25">
      <c r="A38" s="233"/>
      <c r="B38" s="242"/>
      <c r="C38" s="239"/>
      <c r="D38" s="105">
        <v>2</v>
      </c>
      <c r="E38" s="150">
        <v>3</v>
      </c>
      <c r="F38" s="150">
        <v>3</v>
      </c>
      <c r="G38" s="150">
        <v>0.52500000000000002</v>
      </c>
      <c r="H38" s="150">
        <v>1.5</v>
      </c>
      <c r="I38" s="150">
        <v>0.94499999999999995</v>
      </c>
      <c r="J38" s="152">
        <f t="shared" si="75"/>
        <v>733.41346153846155</v>
      </c>
      <c r="K38" s="98">
        <f t="shared" si="76"/>
        <v>1609.6153846153848</v>
      </c>
      <c r="L38" s="98">
        <f t="shared" si="77"/>
        <v>203.68990384615384</v>
      </c>
      <c r="M38" s="98">
        <f t="shared" si="78"/>
        <v>460.81730769230768</v>
      </c>
      <c r="N38" s="98">
        <f t="shared" si="79"/>
        <v>2104</v>
      </c>
      <c r="O38" s="94">
        <f t="shared" si="80"/>
        <v>3008</v>
      </c>
      <c r="P38" s="194"/>
    </row>
    <row r="39" spans="1:16" ht="15.75" x14ac:dyDescent="0.25">
      <c r="A39" s="234"/>
      <c r="B39" s="243"/>
      <c r="C39" s="240"/>
      <c r="D39" s="105">
        <v>3</v>
      </c>
      <c r="E39" s="150">
        <f>E38*1.3</f>
        <v>3.9000000000000004</v>
      </c>
      <c r="F39" s="150">
        <f t="shared" ref="F39" si="89">F38*1.3</f>
        <v>3.9000000000000004</v>
      </c>
      <c r="G39" s="150">
        <f t="shared" ref="G39" si="90">G38*1.3</f>
        <v>0.68250000000000011</v>
      </c>
      <c r="H39" s="150">
        <f t="shared" ref="H39" si="91">H38*1.3</f>
        <v>1.9500000000000002</v>
      </c>
      <c r="I39" s="150">
        <f t="shared" ref="I39" si="92">I38*1.3</f>
        <v>1.2284999999999999</v>
      </c>
      <c r="J39" s="152">
        <f t="shared" si="75"/>
        <v>953.43750000000011</v>
      </c>
      <c r="K39" s="98">
        <f t="shared" si="76"/>
        <v>2092.5</v>
      </c>
      <c r="L39" s="98">
        <f t="shared" si="77"/>
        <v>264.79687500000006</v>
      </c>
      <c r="M39" s="98">
        <f t="shared" si="78"/>
        <v>599.0625</v>
      </c>
      <c r="N39" s="98">
        <f t="shared" si="79"/>
        <v>2735</v>
      </c>
      <c r="O39" s="94">
        <f t="shared" si="80"/>
        <v>3910</v>
      </c>
      <c r="P39" s="194"/>
    </row>
    <row r="40" spans="1:16" ht="15.75" x14ac:dyDescent="0.25">
      <c r="A40" s="232" t="s">
        <v>10</v>
      </c>
      <c r="B40" s="241" t="s">
        <v>110</v>
      </c>
      <c r="C40" s="238" t="s">
        <v>185</v>
      </c>
      <c r="D40" s="105">
        <v>1</v>
      </c>
      <c r="E40" s="150">
        <f>E41*0.8</f>
        <v>2.8800000000000003</v>
      </c>
      <c r="F40" s="150">
        <f t="shared" ref="F40" si="93">F41*0.8</f>
        <v>2.8800000000000003</v>
      </c>
      <c r="G40" s="150">
        <f t="shared" ref="G40" si="94">G41*0.8</f>
        <v>0.504</v>
      </c>
      <c r="H40" s="150">
        <f t="shared" ref="H40" si="95">H41*0.8</f>
        <v>1.4400000000000002</v>
      </c>
      <c r="I40" s="150">
        <f t="shared" ref="I40" si="96">I41*0.8</f>
        <v>0.90720000000000001</v>
      </c>
      <c r="J40" s="152">
        <f t="shared" si="75"/>
        <v>704.07692307692309</v>
      </c>
      <c r="K40" s="98">
        <f t="shared" si="76"/>
        <v>1545.2307692307695</v>
      </c>
      <c r="L40" s="98">
        <f t="shared" si="77"/>
        <v>195.5423076923077</v>
      </c>
      <c r="M40" s="98">
        <f t="shared" si="78"/>
        <v>442.38461538461542</v>
      </c>
      <c r="N40" s="98">
        <f t="shared" si="79"/>
        <v>2019</v>
      </c>
      <c r="O40" s="94">
        <f t="shared" si="80"/>
        <v>2887</v>
      </c>
      <c r="P40" s="122"/>
    </row>
    <row r="41" spans="1:16" ht="15.75" x14ac:dyDescent="0.25">
      <c r="A41" s="233"/>
      <c r="B41" s="242"/>
      <c r="C41" s="239"/>
      <c r="D41" s="105">
        <v>2</v>
      </c>
      <c r="E41" s="150">
        <v>3.6</v>
      </c>
      <c r="F41" s="150">
        <v>3.6</v>
      </c>
      <c r="G41" s="150">
        <v>0.63</v>
      </c>
      <c r="H41" s="150">
        <v>1.8</v>
      </c>
      <c r="I41" s="150">
        <v>1.1339999999999999</v>
      </c>
      <c r="J41" s="152">
        <f t="shared" si="75"/>
        <v>880.09615384615381</v>
      </c>
      <c r="K41" s="98">
        <f t="shared" si="76"/>
        <v>1931.5384615384617</v>
      </c>
      <c r="L41" s="98">
        <f t="shared" si="77"/>
        <v>244.42788461538461</v>
      </c>
      <c r="M41" s="98">
        <f t="shared" si="78"/>
        <v>552.98076923076928</v>
      </c>
      <c r="N41" s="98">
        <f t="shared" si="79"/>
        <v>2524</v>
      </c>
      <c r="O41" s="94">
        <f t="shared" si="80"/>
        <v>3609</v>
      </c>
      <c r="P41" s="194"/>
    </row>
    <row r="42" spans="1:16" ht="15.75" x14ac:dyDescent="0.25">
      <c r="A42" s="234"/>
      <c r="B42" s="243"/>
      <c r="C42" s="240"/>
      <c r="D42" s="105">
        <v>3</v>
      </c>
      <c r="E42" s="150">
        <f>E41*1.3</f>
        <v>4.6800000000000006</v>
      </c>
      <c r="F42" s="150">
        <f t="shared" ref="F42" si="97">F41*1.3</f>
        <v>4.6800000000000006</v>
      </c>
      <c r="G42" s="150">
        <f t="shared" ref="G42" si="98">G41*1.3</f>
        <v>0.81900000000000006</v>
      </c>
      <c r="H42" s="150">
        <f t="shared" ref="H42" si="99">H41*1.3</f>
        <v>2.3400000000000003</v>
      </c>
      <c r="I42" s="150">
        <f t="shared" ref="I42" si="100">I41*1.3</f>
        <v>1.4742</v>
      </c>
      <c r="J42" s="152">
        <f t="shared" si="75"/>
        <v>1144.1250000000002</v>
      </c>
      <c r="K42" s="98">
        <f t="shared" si="76"/>
        <v>2511.0000000000005</v>
      </c>
      <c r="L42" s="98">
        <f t="shared" si="77"/>
        <v>317.75625000000002</v>
      </c>
      <c r="M42" s="98">
        <f t="shared" si="78"/>
        <v>718.87500000000011</v>
      </c>
      <c r="N42" s="98">
        <f t="shared" si="79"/>
        <v>3282</v>
      </c>
      <c r="O42" s="94">
        <f t="shared" si="80"/>
        <v>4692</v>
      </c>
      <c r="P42" s="194"/>
    </row>
    <row r="43" spans="1:16" ht="31.5" x14ac:dyDescent="0.25">
      <c r="A43" s="107" t="s">
        <v>16</v>
      </c>
      <c r="B43" s="106" t="s">
        <v>113</v>
      </c>
      <c r="C43" s="23"/>
      <c r="D43" s="108"/>
      <c r="E43" s="150"/>
      <c r="F43" s="150"/>
      <c r="G43" s="150"/>
      <c r="H43" s="150"/>
      <c r="I43" s="150"/>
      <c r="J43" s="152"/>
      <c r="K43" s="98"/>
      <c r="L43" s="98"/>
      <c r="M43" s="98"/>
      <c r="N43" s="98"/>
      <c r="O43" s="94"/>
      <c r="P43" s="122" t="s">
        <v>214</v>
      </c>
    </row>
    <row r="44" spans="1:16" ht="15.75" x14ac:dyDescent="0.25">
      <c r="A44" s="247">
        <v>1</v>
      </c>
      <c r="B44" s="241" t="s">
        <v>126</v>
      </c>
      <c r="C44" s="238" t="s">
        <v>185</v>
      </c>
      <c r="D44" s="105">
        <v>1</v>
      </c>
      <c r="E44" s="150">
        <f>E45*0.8</f>
        <v>0.48</v>
      </c>
      <c r="F44" s="150">
        <f t="shared" ref="F44" si="101">F45*0.8</f>
        <v>0.48</v>
      </c>
      <c r="G44" s="150">
        <f t="shared" ref="G44" si="102">G45*0.8</f>
        <v>8.4000000000000005E-2</v>
      </c>
      <c r="H44" s="150">
        <f t="shared" ref="H44" si="103">H45*0.8</f>
        <v>0.24</v>
      </c>
      <c r="I44" s="150">
        <f t="shared" ref="I44" si="104">I45*0.8</f>
        <v>0.1512</v>
      </c>
      <c r="J44" s="152">
        <f t="shared" ref="J44:J55" si="105">E44*$J$6</f>
        <v>117.34615384615384</v>
      </c>
      <c r="K44" s="98">
        <f t="shared" ref="K44:K55" si="106">F44*$K$6</f>
        <v>257.53846153846155</v>
      </c>
      <c r="L44" s="98">
        <f t="shared" ref="L44:L55" si="107">G44*$L$6</f>
        <v>32.590384615384615</v>
      </c>
      <c r="M44" s="98">
        <f t="shared" ref="M44:M55" si="108">H44*$M$6</f>
        <v>73.730769230769226</v>
      </c>
      <c r="N44" s="98">
        <f t="shared" ref="N44:N55" si="109">ROUND(I44*$N$6,0)</f>
        <v>337</v>
      </c>
      <c r="O44" s="94">
        <f t="shared" ref="O44:O55" si="110">ROUND(SUM(J44:M44),0)</f>
        <v>481</v>
      </c>
      <c r="P44" s="194"/>
    </row>
    <row r="45" spans="1:16" ht="15.75" x14ac:dyDescent="0.25">
      <c r="A45" s="248"/>
      <c r="B45" s="242"/>
      <c r="C45" s="239"/>
      <c r="D45" s="105">
        <v>2</v>
      </c>
      <c r="E45" s="150">
        <v>0.6</v>
      </c>
      <c r="F45" s="150">
        <v>0.6</v>
      </c>
      <c r="G45" s="150">
        <v>0.105</v>
      </c>
      <c r="H45" s="150">
        <v>0.3</v>
      </c>
      <c r="I45" s="150">
        <v>0.189</v>
      </c>
      <c r="J45" s="152">
        <f t="shared" si="105"/>
        <v>146.68269230769229</v>
      </c>
      <c r="K45" s="98">
        <f t="shared" si="106"/>
        <v>321.92307692307691</v>
      </c>
      <c r="L45" s="98">
        <f t="shared" si="107"/>
        <v>40.737980769230766</v>
      </c>
      <c r="M45" s="98">
        <f t="shared" si="108"/>
        <v>92.163461538461533</v>
      </c>
      <c r="N45" s="98">
        <f t="shared" si="109"/>
        <v>421</v>
      </c>
      <c r="O45" s="94">
        <f t="shared" si="110"/>
        <v>602</v>
      </c>
      <c r="P45" s="194"/>
    </row>
    <row r="46" spans="1:16" ht="15.75" x14ac:dyDescent="0.25">
      <c r="A46" s="249"/>
      <c r="B46" s="243"/>
      <c r="C46" s="240"/>
      <c r="D46" s="105">
        <v>3</v>
      </c>
      <c r="E46" s="150">
        <f>E45*1.3</f>
        <v>0.78</v>
      </c>
      <c r="F46" s="150">
        <f t="shared" ref="F46" si="111">F45*1.3</f>
        <v>0.78</v>
      </c>
      <c r="G46" s="150">
        <f t="shared" ref="G46" si="112">G45*1.3</f>
        <v>0.13650000000000001</v>
      </c>
      <c r="H46" s="150">
        <f t="shared" ref="H46" si="113">H45*1.3</f>
        <v>0.39</v>
      </c>
      <c r="I46" s="150">
        <f t="shared" ref="I46" si="114">I45*1.3</f>
        <v>0.2457</v>
      </c>
      <c r="J46" s="152">
        <f t="shared" si="105"/>
        <v>190.6875</v>
      </c>
      <c r="K46" s="98">
        <f t="shared" si="106"/>
        <v>418.5</v>
      </c>
      <c r="L46" s="98">
        <f t="shared" si="107"/>
        <v>52.959375000000001</v>
      </c>
      <c r="M46" s="98">
        <f t="shared" si="108"/>
        <v>119.8125</v>
      </c>
      <c r="N46" s="98">
        <f t="shared" si="109"/>
        <v>547</v>
      </c>
      <c r="O46" s="94">
        <f t="shared" si="110"/>
        <v>782</v>
      </c>
      <c r="P46" s="194"/>
    </row>
    <row r="47" spans="1:16" ht="15.75" x14ac:dyDescent="0.25">
      <c r="A47" s="247">
        <v>2</v>
      </c>
      <c r="B47" s="241" t="s">
        <v>114</v>
      </c>
      <c r="C47" s="238" t="s">
        <v>185</v>
      </c>
      <c r="D47" s="105">
        <v>1</v>
      </c>
      <c r="E47" s="150">
        <f>E48*0.8</f>
        <v>2.8800000000000003</v>
      </c>
      <c r="F47" s="150">
        <f t="shared" ref="F47" si="115">F48*0.8</f>
        <v>2.8800000000000003</v>
      </c>
      <c r="G47" s="150">
        <f t="shared" ref="G47" si="116">G48*0.8</f>
        <v>0.504</v>
      </c>
      <c r="H47" s="150">
        <f t="shared" ref="H47" si="117">H48*0.8</f>
        <v>1.4400000000000002</v>
      </c>
      <c r="I47" s="150">
        <f t="shared" ref="I47" si="118">I48*0.8</f>
        <v>0.90720000000000001</v>
      </c>
      <c r="J47" s="152">
        <f t="shared" si="105"/>
        <v>704.07692307692309</v>
      </c>
      <c r="K47" s="98">
        <f t="shared" si="106"/>
        <v>1545.2307692307695</v>
      </c>
      <c r="L47" s="98">
        <f t="shared" si="107"/>
        <v>195.5423076923077</v>
      </c>
      <c r="M47" s="98">
        <f t="shared" si="108"/>
        <v>442.38461538461542</v>
      </c>
      <c r="N47" s="98">
        <f t="shared" si="109"/>
        <v>2019</v>
      </c>
      <c r="O47" s="94">
        <f t="shared" si="110"/>
        <v>2887</v>
      </c>
      <c r="P47" s="194"/>
    </row>
    <row r="48" spans="1:16" ht="15.75" x14ac:dyDescent="0.25">
      <c r="A48" s="248"/>
      <c r="B48" s="242"/>
      <c r="C48" s="239"/>
      <c r="D48" s="105">
        <v>2</v>
      </c>
      <c r="E48" s="150">
        <v>3.6</v>
      </c>
      <c r="F48" s="150">
        <v>3.6</v>
      </c>
      <c r="G48" s="150">
        <v>0.63</v>
      </c>
      <c r="H48" s="150">
        <v>1.8</v>
      </c>
      <c r="I48" s="150">
        <v>1.1339999999999999</v>
      </c>
      <c r="J48" s="152">
        <f t="shared" si="105"/>
        <v>880.09615384615381</v>
      </c>
      <c r="K48" s="98">
        <f t="shared" si="106"/>
        <v>1931.5384615384617</v>
      </c>
      <c r="L48" s="98">
        <f t="shared" si="107"/>
        <v>244.42788461538461</v>
      </c>
      <c r="M48" s="98">
        <f t="shared" si="108"/>
        <v>552.98076923076928</v>
      </c>
      <c r="N48" s="98">
        <f t="shared" si="109"/>
        <v>2524</v>
      </c>
      <c r="O48" s="94">
        <f t="shared" si="110"/>
        <v>3609</v>
      </c>
      <c r="P48" s="194"/>
    </row>
    <row r="49" spans="1:16" ht="15.75" x14ac:dyDescent="0.25">
      <c r="A49" s="249"/>
      <c r="B49" s="243"/>
      <c r="C49" s="240"/>
      <c r="D49" s="105">
        <v>3</v>
      </c>
      <c r="E49" s="150">
        <f>E48*1.3</f>
        <v>4.6800000000000006</v>
      </c>
      <c r="F49" s="150">
        <f t="shared" ref="F49" si="119">F48*1.3</f>
        <v>4.6800000000000006</v>
      </c>
      <c r="G49" s="150">
        <f t="shared" ref="G49" si="120">G48*1.3</f>
        <v>0.81900000000000006</v>
      </c>
      <c r="H49" s="150">
        <f t="shared" ref="H49" si="121">H48*1.3</f>
        <v>2.3400000000000003</v>
      </c>
      <c r="I49" s="150">
        <f t="shared" ref="I49" si="122">I48*1.3</f>
        <v>1.4742</v>
      </c>
      <c r="J49" s="152">
        <f t="shared" si="105"/>
        <v>1144.1250000000002</v>
      </c>
      <c r="K49" s="98">
        <f t="shared" si="106"/>
        <v>2511.0000000000005</v>
      </c>
      <c r="L49" s="98">
        <f t="shared" si="107"/>
        <v>317.75625000000002</v>
      </c>
      <c r="M49" s="98">
        <f t="shared" si="108"/>
        <v>718.87500000000011</v>
      </c>
      <c r="N49" s="98">
        <f t="shared" si="109"/>
        <v>3282</v>
      </c>
      <c r="O49" s="94">
        <f t="shared" si="110"/>
        <v>4692</v>
      </c>
      <c r="P49" s="194"/>
    </row>
    <row r="50" spans="1:16" ht="22.5" customHeight="1" x14ac:dyDescent="0.25">
      <c r="A50" s="247">
        <v>3</v>
      </c>
      <c r="B50" s="241" t="s">
        <v>115</v>
      </c>
      <c r="C50" s="238" t="s">
        <v>185</v>
      </c>
      <c r="D50" s="105">
        <v>1</v>
      </c>
      <c r="E50" s="150">
        <f>E51*0.8</f>
        <v>0.24</v>
      </c>
      <c r="F50" s="150">
        <f t="shared" ref="F50" si="123">F51*0.8</f>
        <v>0.24</v>
      </c>
      <c r="G50" s="150">
        <f t="shared" ref="G50" si="124">G51*0.8</f>
        <v>4.24E-2</v>
      </c>
      <c r="H50" s="150">
        <f t="shared" ref="H50" si="125">H51*0.8</f>
        <v>0.12</v>
      </c>
      <c r="I50" s="150">
        <f t="shared" ref="I50" si="126">I51*0.8</f>
        <v>7.6000000000000012E-2</v>
      </c>
      <c r="J50" s="152">
        <f t="shared" si="105"/>
        <v>58.67307692307692</v>
      </c>
      <c r="K50" s="98">
        <f t="shared" si="106"/>
        <v>128.76923076923077</v>
      </c>
      <c r="L50" s="98">
        <f t="shared" si="107"/>
        <v>16.450384615384614</v>
      </c>
      <c r="M50" s="98">
        <f t="shared" si="108"/>
        <v>36.865384615384613</v>
      </c>
      <c r="N50" s="98">
        <f t="shared" si="109"/>
        <v>169</v>
      </c>
      <c r="O50" s="94">
        <f t="shared" si="110"/>
        <v>241</v>
      </c>
      <c r="P50" s="194"/>
    </row>
    <row r="51" spans="1:16" ht="21" customHeight="1" x14ac:dyDescent="0.25">
      <c r="A51" s="248"/>
      <c r="B51" s="242"/>
      <c r="C51" s="239"/>
      <c r="D51" s="105">
        <v>2</v>
      </c>
      <c r="E51" s="150">
        <v>0.3</v>
      </c>
      <c r="F51" s="150">
        <v>0.3</v>
      </c>
      <c r="G51" s="150">
        <v>5.2999999999999999E-2</v>
      </c>
      <c r="H51" s="150">
        <v>0.15</v>
      </c>
      <c r="I51" s="150">
        <v>9.5000000000000001E-2</v>
      </c>
      <c r="J51" s="152">
        <f t="shared" si="105"/>
        <v>73.341346153846146</v>
      </c>
      <c r="K51" s="98">
        <f t="shared" si="106"/>
        <v>160.96153846153845</v>
      </c>
      <c r="L51" s="98">
        <f t="shared" si="107"/>
        <v>20.562980769230769</v>
      </c>
      <c r="M51" s="98">
        <f t="shared" si="108"/>
        <v>46.081730769230766</v>
      </c>
      <c r="N51" s="98">
        <f t="shared" si="109"/>
        <v>211</v>
      </c>
      <c r="O51" s="94">
        <f t="shared" si="110"/>
        <v>301</v>
      </c>
      <c r="P51" s="194"/>
    </row>
    <row r="52" spans="1:16" ht="21" customHeight="1" x14ac:dyDescent="0.25">
      <c r="A52" s="249"/>
      <c r="B52" s="243"/>
      <c r="C52" s="240"/>
      <c r="D52" s="105">
        <v>3</v>
      </c>
      <c r="E52" s="150">
        <f>E51*1.3</f>
        <v>0.39</v>
      </c>
      <c r="F52" s="150">
        <f t="shared" ref="F52" si="127">F51*1.3</f>
        <v>0.39</v>
      </c>
      <c r="G52" s="150">
        <f t="shared" ref="G52" si="128">G51*1.3</f>
        <v>6.8900000000000003E-2</v>
      </c>
      <c r="H52" s="150">
        <f t="shared" ref="H52" si="129">H51*1.3</f>
        <v>0.19500000000000001</v>
      </c>
      <c r="I52" s="150">
        <f t="shared" ref="I52" si="130">I51*1.3</f>
        <v>0.12350000000000001</v>
      </c>
      <c r="J52" s="152">
        <f t="shared" si="105"/>
        <v>95.34375</v>
      </c>
      <c r="K52" s="98">
        <f t="shared" si="106"/>
        <v>209.25</v>
      </c>
      <c r="L52" s="98">
        <f t="shared" si="107"/>
        <v>26.731875000000002</v>
      </c>
      <c r="M52" s="98">
        <f t="shared" si="108"/>
        <v>59.90625</v>
      </c>
      <c r="N52" s="98">
        <f t="shared" si="109"/>
        <v>275</v>
      </c>
      <c r="O52" s="94">
        <f t="shared" si="110"/>
        <v>391</v>
      </c>
      <c r="P52" s="194"/>
    </row>
    <row r="53" spans="1:16" ht="15.75" x14ac:dyDescent="0.25">
      <c r="A53" s="247">
        <v>4</v>
      </c>
      <c r="B53" s="241" t="s">
        <v>106</v>
      </c>
      <c r="C53" s="238" t="s">
        <v>185</v>
      </c>
      <c r="D53" s="105">
        <v>1</v>
      </c>
      <c r="E53" s="150">
        <f>E54*0.8</f>
        <v>8.0000000000000016E-2</v>
      </c>
      <c r="F53" s="150">
        <f t="shared" ref="F53" si="131">F54*0.8</f>
        <v>8.0000000000000016E-2</v>
      </c>
      <c r="G53" s="150">
        <f t="shared" ref="G53" si="132">G54*0.8</f>
        <v>1.44E-2</v>
      </c>
      <c r="H53" s="150">
        <f t="shared" ref="H53" si="133">H54*0.8</f>
        <v>4.0000000000000008E-2</v>
      </c>
      <c r="I53" s="150">
        <f t="shared" ref="I53" si="134">I54*0.8</f>
        <v>2.5600000000000001E-2</v>
      </c>
      <c r="J53" s="152">
        <f t="shared" si="105"/>
        <v>19.55769230769231</v>
      </c>
      <c r="K53" s="98">
        <f t="shared" si="106"/>
        <v>42.923076923076934</v>
      </c>
      <c r="L53" s="98">
        <f t="shared" si="107"/>
        <v>5.5869230769230764</v>
      </c>
      <c r="M53" s="98">
        <f t="shared" si="108"/>
        <v>12.28846153846154</v>
      </c>
      <c r="N53" s="98">
        <f t="shared" si="109"/>
        <v>57</v>
      </c>
      <c r="O53" s="94">
        <f t="shared" si="110"/>
        <v>80</v>
      </c>
      <c r="P53" s="194"/>
    </row>
    <row r="54" spans="1:16" ht="15.75" x14ac:dyDescent="0.25">
      <c r="A54" s="248"/>
      <c r="B54" s="242"/>
      <c r="C54" s="239"/>
      <c r="D54" s="105">
        <v>2</v>
      </c>
      <c r="E54" s="150">
        <v>0.1</v>
      </c>
      <c r="F54" s="150">
        <v>0.1</v>
      </c>
      <c r="G54" s="150">
        <v>1.7999999999999999E-2</v>
      </c>
      <c r="H54" s="150">
        <v>0.05</v>
      </c>
      <c r="I54" s="150">
        <v>3.2000000000000001E-2</v>
      </c>
      <c r="J54" s="152">
        <f t="shared" si="105"/>
        <v>24.447115384615387</v>
      </c>
      <c r="K54" s="98">
        <f t="shared" si="106"/>
        <v>53.65384615384616</v>
      </c>
      <c r="L54" s="98">
        <f t="shared" si="107"/>
        <v>6.983653846153846</v>
      </c>
      <c r="M54" s="98">
        <f t="shared" si="108"/>
        <v>15.360576923076923</v>
      </c>
      <c r="N54" s="98">
        <f t="shared" si="109"/>
        <v>71</v>
      </c>
      <c r="O54" s="94">
        <f t="shared" si="110"/>
        <v>100</v>
      </c>
      <c r="P54" s="194"/>
    </row>
    <row r="55" spans="1:16" ht="18.75" customHeight="1" x14ac:dyDescent="0.25">
      <c r="A55" s="249"/>
      <c r="B55" s="243"/>
      <c r="C55" s="240"/>
      <c r="D55" s="105">
        <v>3</v>
      </c>
      <c r="E55" s="150">
        <f>E54*1.3</f>
        <v>0.13</v>
      </c>
      <c r="F55" s="150">
        <f t="shared" ref="F55" si="135">F54*1.3</f>
        <v>0.13</v>
      </c>
      <c r="G55" s="150">
        <f t="shared" ref="G55" si="136">G54*1.3</f>
        <v>2.3400000000000001E-2</v>
      </c>
      <c r="H55" s="150">
        <f t="shared" ref="H55" si="137">H54*1.3</f>
        <v>6.5000000000000002E-2</v>
      </c>
      <c r="I55" s="150">
        <f t="shared" ref="I55" si="138">I54*1.3</f>
        <v>4.1600000000000005E-2</v>
      </c>
      <c r="J55" s="152">
        <f t="shared" si="105"/>
        <v>31.78125</v>
      </c>
      <c r="K55" s="98">
        <f t="shared" si="106"/>
        <v>69.75</v>
      </c>
      <c r="L55" s="98">
        <f t="shared" si="107"/>
        <v>9.0787499999999994</v>
      </c>
      <c r="M55" s="98">
        <f t="shared" si="108"/>
        <v>19.96875</v>
      </c>
      <c r="N55" s="98">
        <f t="shared" si="109"/>
        <v>93</v>
      </c>
      <c r="O55" s="94">
        <f t="shared" si="110"/>
        <v>131</v>
      </c>
      <c r="P55" s="194"/>
    </row>
    <row r="56" spans="1:16" ht="31.5" x14ac:dyDescent="0.25">
      <c r="A56" s="107" t="s">
        <v>17</v>
      </c>
      <c r="B56" s="103" t="s">
        <v>116</v>
      </c>
      <c r="C56" s="23"/>
      <c r="D56" s="109"/>
      <c r="E56" s="150"/>
      <c r="F56" s="150"/>
      <c r="G56" s="150"/>
      <c r="H56" s="150"/>
      <c r="I56" s="150"/>
      <c r="J56" s="152"/>
      <c r="K56" s="98"/>
      <c r="L56" s="98"/>
      <c r="M56" s="98"/>
      <c r="N56" s="98"/>
      <c r="O56" s="94"/>
      <c r="P56" s="122" t="s">
        <v>218</v>
      </c>
    </row>
    <row r="57" spans="1:16" ht="36.75" customHeight="1" x14ac:dyDescent="0.25">
      <c r="A57" s="108">
        <v>1</v>
      </c>
      <c r="B57" s="110" t="s">
        <v>116</v>
      </c>
      <c r="C57" s="23" t="s">
        <v>185</v>
      </c>
      <c r="D57" s="109" t="s">
        <v>33</v>
      </c>
      <c r="E57" s="150">
        <v>0.8</v>
      </c>
      <c r="F57" s="150">
        <v>0.8</v>
      </c>
      <c r="G57" s="150">
        <v>0.14000000000000001</v>
      </c>
      <c r="H57" s="150">
        <v>0.4</v>
      </c>
      <c r="I57" s="150">
        <v>0.252</v>
      </c>
      <c r="J57" s="152">
        <f>E57*$J$6</f>
        <v>195.57692307692309</v>
      </c>
      <c r="K57" s="98">
        <f>F57*$K$6</f>
        <v>429.23076923076928</v>
      </c>
      <c r="L57" s="98">
        <f>G57*$L$6</f>
        <v>54.317307692307693</v>
      </c>
      <c r="M57" s="98">
        <f>H57*$M$6</f>
        <v>122.88461538461539</v>
      </c>
      <c r="N57" s="98">
        <f>ROUND(I57*$N$6,0)</f>
        <v>561</v>
      </c>
      <c r="O57" s="94">
        <f>ROUND(SUM(J57:M57),0)</f>
        <v>802</v>
      </c>
      <c r="P57" s="194"/>
    </row>
    <row r="58" spans="1:16" ht="31.5" x14ac:dyDescent="0.25">
      <c r="A58" s="107" t="s">
        <v>18</v>
      </c>
      <c r="B58" s="103" t="s">
        <v>117</v>
      </c>
      <c r="C58" s="23"/>
      <c r="D58" s="108"/>
      <c r="E58" s="150"/>
      <c r="F58" s="150"/>
      <c r="G58" s="150"/>
      <c r="H58" s="150"/>
      <c r="I58" s="150"/>
      <c r="J58" s="152"/>
      <c r="K58" s="98"/>
      <c r="L58" s="98"/>
      <c r="M58" s="98"/>
      <c r="N58" s="98"/>
      <c r="O58" s="94"/>
      <c r="P58" s="122" t="s">
        <v>222</v>
      </c>
    </row>
    <row r="59" spans="1:16" ht="116.25" customHeight="1" x14ac:dyDescent="0.25">
      <c r="A59" s="108">
        <v>1</v>
      </c>
      <c r="B59" s="57" t="s">
        <v>125</v>
      </c>
      <c r="C59" s="23" t="s">
        <v>185</v>
      </c>
      <c r="D59" s="109" t="s">
        <v>33</v>
      </c>
      <c r="E59" s="150">
        <v>2.4</v>
      </c>
      <c r="F59" s="150">
        <v>2.4</v>
      </c>
      <c r="G59" s="150">
        <v>0.42</v>
      </c>
      <c r="H59" s="150">
        <v>1.2</v>
      </c>
      <c r="I59" s="150">
        <v>0.75600000000000001</v>
      </c>
      <c r="J59" s="152">
        <f>E59*$J$6</f>
        <v>586.73076923076917</v>
      </c>
      <c r="K59" s="98">
        <f>F59*$K$6</f>
        <v>1287.6923076923076</v>
      </c>
      <c r="L59" s="98">
        <f>G59*$L$6</f>
        <v>162.95192307692307</v>
      </c>
      <c r="M59" s="98">
        <f>H59*$M$6</f>
        <v>368.65384615384613</v>
      </c>
      <c r="N59" s="98">
        <f>ROUND(I59*$N$6,0)</f>
        <v>1683</v>
      </c>
      <c r="O59" s="94">
        <f>ROUND(SUM(J59:M59),0)</f>
        <v>2406</v>
      </c>
      <c r="P59" s="194"/>
    </row>
    <row r="60" spans="1:16" ht="47.25" x14ac:dyDescent="0.25">
      <c r="A60" s="108">
        <v>2</v>
      </c>
      <c r="B60" s="57" t="s">
        <v>118</v>
      </c>
      <c r="C60" s="23" t="s">
        <v>185</v>
      </c>
      <c r="D60" s="109" t="s">
        <v>33</v>
      </c>
      <c r="E60" s="150">
        <v>1.2</v>
      </c>
      <c r="F60" s="150">
        <v>1.2</v>
      </c>
      <c r="G60" s="150">
        <v>0.21</v>
      </c>
      <c r="H60" s="150">
        <v>0.6</v>
      </c>
      <c r="I60" s="150">
        <v>0.378</v>
      </c>
      <c r="J60" s="152">
        <f>E60*$J$6</f>
        <v>293.36538461538458</v>
      </c>
      <c r="K60" s="98">
        <f>F60*$K$6</f>
        <v>643.84615384615381</v>
      </c>
      <c r="L60" s="98">
        <f>G60*$L$6</f>
        <v>81.475961538461533</v>
      </c>
      <c r="M60" s="98">
        <f>H60*$M$6</f>
        <v>184.32692307692307</v>
      </c>
      <c r="N60" s="98">
        <f>ROUND(I60*$N$6,0)</f>
        <v>841</v>
      </c>
      <c r="O60" s="94">
        <f>ROUND(SUM(J60:M60),0)</f>
        <v>1203</v>
      </c>
      <c r="P60" s="194"/>
    </row>
    <row r="61" spans="1:16" ht="31.5" x14ac:dyDescent="0.25">
      <c r="A61" s="107" t="s">
        <v>19</v>
      </c>
      <c r="B61" s="155" t="s">
        <v>119</v>
      </c>
      <c r="C61" s="23"/>
      <c r="D61" s="108"/>
      <c r="E61" s="150"/>
      <c r="F61" s="150"/>
      <c r="G61" s="150"/>
      <c r="H61" s="150"/>
      <c r="I61" s="150"/>
      <c r="J61" s="152"/>
      <c r="K61" s="98"/>
      <c r="L61" s="98"/>
      <c r="M61" s="98"/>
      <c r="N61" s="98"/>
      <c r="O61" s="94"/>
      <c r="P61" s="122" t="s">
        <v>226</v>
      </c>
    </row>
    <row r="62" spans="1:16" ht="51" customHeight="1" x14ac:dyDescent="0.25">
      <c r="A62" s="108">
        <v>1</v>
      </c>
      <c r="B62" s="57" t="s">
        <v>154</v>
      </c>
      <c r="C62" s="23" t="s">
        <v>185</v>
      </c>
      <c r="D62" s="109" t="s">
        <v>33</v>
      </c>
      <c r="E62" s="150">
        <v>0.2</v>
      </c>
      <c r="F62" s="150">
        <v>0.2</v>
      </c>
      <c r="G62" s="150">
        <v>3.5000000000000003E-2</v>
      </c>
      <c r="H62" s="150">
        <v>0.1</v>
      </c>
      <c r="I62" s="150">
        <v>6.3E-2</v>
      </c>
      <c r="J62" s="152">
        <f>E62*$J$6</f>
        <v>48.894230769230774</v>
      </c>
      <c r="K62" s="98">
        <f>F62*$K$6</f>
        <v>107.30769230769232</v>
      </c>
      <c r="L62" s="98">
        <f>G62*$L$6</f>
        <v>13.579326923076923</v>
      </c>
      <c r="M62" s="98">
        <f>H62*$M$6</f>
        <v>30.721153846153847</v>
      </c>
      <c r="N62" s="98">
        <f>ROUND(I62*$N$6,0)</f>
        <v>140</v>
      </c>
      <c r="O62" s="94">
        <f>ROUND(SUM(J62:M62),0)</f>
        <v>201</v>
      </c>
      <c r="P62" s="194"/>
    </row>
    <row r="63" spans="1:16" ht="51" customHeight="1" x14ac:dyDescent="0.25">
      <c r="A63" s="108">
        <v>2</v>
      </c>
      <c r="B63" s="57" t="s">
        <v>155</v>
      </c>
      <c r="C63" s="23" t="s">
        <v>185</v>
      </c>
      <c r="D63" s="109" t="s">
        <v>33</v>
      </c>
      <c r="E63" s="150">
        <v>3.6</v>
      </c>
      <c r="F63" s="150">
        <v>3.6</v>
      </c>
      <c r="G63" s="150">
        <v>0.63</v>
      </c>
      <c r="H63" s="150">
        <v>1.8</v>
      </c>
      <c r="I63" s="150">
        <v>1.1339999999999999</v>
      </c>
      <c r="J63" s="152">
        <f>E63*$J$6</f>
        <v>880.09615384615381</v>
      </c>
      <c r="K63" s="98">
        <f>F63*$K$6</f>
        <v>1931.5384615384617</v>
      </c>
      <c r="L63" s="98">
        <f>G63*$L$6</f>
        <v>244.42788461538461</v>
      </c>
      <c r="M63" s="98">
        <f>H63*$M$6</f>
        <v>552.98076923076928</v>
      </c>
      <c r="N63" s="98">
        <f>ROUND(I63*$N$6,0)</f>
        <v>2524</v>
      </c>
      <c r="O63" s="94">
        <f>ROUND(SUM(J63:M63),0)</f>
        <v>3609</v>
      </c>
      <c r="P63" s="194"/>
    </row>
    <row r="64" spans="1:16" ht="31.5" x14ac:dyDescent="0.25">
      <c r="A64" s="107" t="s">
        <v>20</v>
      </c>
      <c r="B64" s="155" t="s">
        <v>124</v>
      </c>
      <c r="C64" s="100"/>
      <c r="D64" s="108"/>
      <c r="E64" s="150"/>
      <c r="F64" s="150"/>
      <c r="G64" s="150"/>
      <c r="H64" s="150"/>
      <c r="I64" s="150"/>
      <c r="J64" s="152"/>
      <c r="K64" s="98"/>
      <c r="L64" s="98"/>
      <c r="M64" s="98"/>
      <c r="N64" s="98"/>
      <c r="O64" s="94"/>
      <c r="P64" s="122" t="s">
        <v>230</v>
      </c>
    </row>
    <row r="65" spans="1:16" ht="22.5" customHeight="1" x14ac:dyDescent="0.25">
      <c r="A65" s="247">
        <v>1</v>
      </c>
      <c r="B65" s="241" t="s">
        <v>120</v>
      </c>
      <c r="C65" s="238" t="s">
        <v>186</v>
      </c>
      <c r="D65" s="105">
        <v>1</v>
      </c>
      <c r="E65" s="150">
        <f>E66*0.8</f>
        <v>5.6000000000000008E-3</v>
      </c>
      <c r="F65" s="150">
        <f t="shared" ref="F65" si="139">F66*0.8</f>
        <v>5.6000000000000008E-3</v>
      </c>
      <c r="G65" s="150">
        <f t="shared" ref="G65" si="140">G66*0.8</f>
        <v>8.0000000000000004E-4</v>
      </c>
      <c r="H65" s="150">
        <f t="shared" ref="H65" si="141">H66*0.8</f>
        <v>2.4000000000000002E-3</v>
      </c>
      <c r="I65" s="150">
        <f t="shared" ref="I65" si="142">I66*0.8</f>
        <v>1.6000000000000001E-3</v>
      </c>
      <c r="J65" s="152">
        <f t="shared" ref="J65:J76" si="143">E65*$J$6</f>
        <v>1.3690384615384616</v>
      </c>
      <c r="K65" s="98">
        <f t="shared" ref="K65:K76" si="144">F65*$K$6</f>
        <v>3.0046153846153851</v>
      </c>
      <c r="L65" s="98">
        <f t="shared" ref="L65:L76" si="145">G65*$L$6</f>
        <v>0.31038461538461537</v>
      </c>
      <c r="M65" s="98">
        <f t="shared" ref="M65:M76" si="146">H65*$M$6</f>
        <v>0.73730769230769233</v>
      </c>
      <c r="N65" s="98">
        <f t="shared" ref="N65:N76" si="147">ROUND(I65*$N$6,0)</f>
        <v>4</v>
      </c>
      <c r="O65" s="94">
        <f t="shared" ref="O65:O76" si="148">ROUND(SUM(J65:M65),0)</f>
        <v>5</v>
      </c>
      <c r="P65" s="194"/>
    </row>
    <row r="66" spans="1:16" ht="21.75" customHeight="1" x14ac:dyDescent="0.25">
      <c r="A66" s="248"/>
      <c r="B66" s="242"/>
      <c r="C66" s="239"/>
      <c r="D66" s="105">
        <v>2</v>
      </c>
      <c r="E66" s="150">
        <v>7.0000000000000001E-3</v>
      </c>
      <c r="F66" s="150">
        <v>7.0000000000000001E-3</v>
      </c>
      <c r="G66" s="150">
        <v>1E-3</v>
      </c>
      <c r="H66" s="150">
        <v>3.0000000000000001E-3</v>
      </c>
      <c r="I66" s="150">
        <v>2E-3</v>
      </c>
      <c r="J66" s="152">
        <f t="shared" si="143"/>
        <v>1.711298076923077</v>
      </c>
      <c r="K66" s="98">
        <f t="shared" si="144"/>
        <v>3.7557692307692307</v>
      </c>
      <c r="L66" s="98">
        <f t="shared" si="145"/>
        <v>0.38798076923076924</v>
      </c>
      <c r="M66" s="98">
        <f t="shared" si="146"/>
        <v>0.92163461538461533</v>
      </c>
      <c r="N66" s="98">
        <f t="shared" si="147"/>
        <v>4</v>
      </c>
      <c r="O66" s="94">
        <f t="shared" si="148"/>
        <v>7</v>
      </c>
      <c r="P66" s="194"/>
    </row>
    <row r="67" spans="1:16" ht="22.5" customHeight="1" x14ac:dyDescent="0.25">
      <c r="A67" s="249"/>
      <c r="B67" s="243"/>
      <c r="C67" s="240"/>
      <c r="D67" s="105">
        <v>3</v>
      </c>
      <c r="E67" s="150">
        <f>E66*1.3</f>
        <v>9.1000000000000004E-3</v>
      </c>
      <c r="F67" s="150">
        <f t="shared" ref="F67" si="149">F66*1.3</f>
        <v>9.1000000000000004E-3</v>
      </c>
      <c r="G67" s="150">
        <f t="shared" ref="G67" si="150">G66*1.3</f>
        <v>1.3000000000000002E-3</v>
      </c>
      <c r="H67" s="150">
        <f t="shared" ref="H67" si="151">H66*1.3</f>
        <v>3.9000000000000003E-3</v>
      </c>
      <c r="I67" s="150">
        <f t="shared" ref="I67" si="152">I66*1.3</f>
        <v>2.6000000000000003E-3</v>
      </c>
      <c r="J67" s="152">
        <f t="shared" si="143"/>
        <v>2.2246874999999999</v>
      </c>
      <c r="K67" s="98">
        <f t="shared" si="144"/>
        <v>4.8825000000000003</v>
      </c>
      <c r="L67" s="98">
        <f t="shared" si="145"/>
        <v>0.50437500000000002</v>
      </c>
      <c r="M67" s="98">
        <f t="shared" si="146"/>
        <v>1.1981250000000001</v>
      </c>
      <c r="N67" s="98">
        <f t="shared" si="147"/>
        <v>6</v>
      </c>
      <c r="O67" s="94">
        <f t="shared" si="148"/>
        <v>9</v>
      </c>
      <c r="P67" s="194"/>
    </row>
    <row r="68" spans="1:16" ht="15.75" customHeight="1" x14ac:dyDescent="0.25">
      <c r="A68" s="247">
        <v>2</v>
      </c>
      <c r="B68" s="241" t="s">
        <v>121</v>
      </c>
      <c r="C68" s="238" t="s">
        <v>186</v>
      </c>
      <c r="D68" s="105">
        <v>1</v>
      </c>
      <c r="E68" s="150">
        <f>E69*0.8</f>
        <v>3.2000000000000001E-2</v>
      </c>
      <c r="F68" s="150">
        <f t="shared" ref="F68" si="153">F69*0.8</f>
        <v>3.2000000000000001E-2</v>
      </c>
      <c r="G68" s="150">
        <f t="shared" ref="G68" si="154">G69*0.8</f>
        <v>5.6000000000000008E-3</v>
      </c>
      <c r="H68" s="150">
        <f t="shared" ref="H68" si="155">H69*0.8</f>
        <v>1.6E-2</v>
      </c>
      <c r="I68" s="150">
        <f t="shared" ref="I68" si="156">I69*0.8</f>
        <v>1.04E-2</v>
      </c>
      <c r="J68" s="152">
        <f t="shared" si="143"/>
        <v>7.8230769230769228</v>
      </c>
      <c r="K68" s="98">
        <f t="shared" si="144"/>
        <v>17.169230769230769</v>
      </c>
      <c r="L68" s="98">
        <f t="shared" si="145"/>
        <v>2.1726923076923081</v>
      </c>
      <c r="M68" s="98">
        <f t="shared" si="146"/>
        <v>4.9153846153846157</v>
      </c>
      <c r="N68" s="98">
        <f t="shared" si="147"/>
        <v>23</v>
      </c>
      <c r="O68" s="94">
        <f t="shared" si="148"/>
        <v>32</v>
      </c>
      <c r="P68" s="194"/>
    </row>
    <row r="69" spans="1:16" ht="15.75" x14ac:dyDescent="0.25">
      <c r="A69" s="248"/>
      <c r="B69" s="242"/>
      <c r="C69" s="239"/>
      <c r="D69" s="105">
        <v>2</v>
      </c>
      <c r="E69" s="150">
        <v>0.04</v>
      </c>
      <c r="F69" s="150">
        <v>0.04</v>
      </c>
      <c r="G69" s="150">
        <v>7.0000000000000001E-3</v>
      </c>
      <c r="H69" s="150">
        <v>0.02</v>
      </c>
      <c r="I69" s="150">
        <v>1.2999999999999999E-2</v>
      </c>
      <c r="J69" s="152">
        <f t="shared" si="143"/>
        <v>9.7788461538461533</v>
      </c>
      <c r="K69" s="98">
        <f t="shared" si="144"/>
        <v>21.461538461538463</v>
      </c>
      <c r="L69" s="98">
        <f t="shared" si="145"/>
        <v>2.7158653846153848</v>
      </c>
      <c r="M69" s="98">
        <f t="shared" si="146"/>
        <v>6.1442307692307692</v>
      </c>
      <c r="N69" s="98">
        <f t="shared" si="147"/>
        <v>29</v>
      </c>
      <c r="O69" s="94">
        <f t="shared" si="148"/>
        <v>40</v>
      </c>
      <c r="P69" s="194"/>
    </row>
    <row r="70" spans="1:16" ht="15.75" x14ac:dyDescent="0.25">
      <c r="A70" s="249"/>
      <c r="B70" s="243"/>
      <c r="C70" s="240"/>
      <c r="D70" s="105">
        <v>3</v>
      </c>
      <c r="E70" s="150">
        <f>E69*1.3</f>
        <v>5.2000000000000005E-2</v>
      </c>
      <c r="F70" s="150">
        <f t="shared" ref="F70" si="157">F69*1.3</f>
        <v>5.2000000000000005E-2</v>
      </c>
      <c r="G70" s="150">
        <f t="shared" ref="G70" si="158">G69*1.3</f>
        <v>9.1000000000000004E-3</v>
      </c>
      <c r="H70" s="150">
        <f t="shared" ref="H70" si="159">H69*1.3</f>
        <v>2.6000000000000002E-2</v>
      </c>
      <c r="I70" s="150">
        <f t="shared" ref="I70" si="160">I69*1.3</f>
        <v>1.6899999999999998E-2</v>
      </c>
      <c r="J70" s="152">
        <f t="shared" si="143"/>
        <v>12.7125</v>
      </c>
      <c r="K70" s="98">
        <f t="shared" si="144"/>
        <v>27.900000000000002</v>
      </c>
      <c r="L70" s="98">
        <f t="shared" si="145"/>
        <v>3.5306250000000001</v>
      </c>
      <c r="M70" s="98">
        <f t="shared" si="146"/>
        <v>7.9875000000000007</v>
      </c>
      <c r="N70" s="98">
        <f t="shared" si="147"/>
        <v>38</v>
      </c>
      <c r="O70" s="94">
        <f t="shared" si="148"/>
        <v>52</v>
      </c>
      <c r="P70" s="194"/>
    </row>
    <row r="71" spans="1:16" ht="15.75" customHeight="1" x14ac:dyDescent="0.25">
      <c r="A71" s="247">
        <v>3</v>
      </c>
      <c r="B71" s="241" t="s">
        <v>122</v>
      </c>
      <c r="C71" s="238" t="s">
        <v>186</v>
      </c>
      <c r="D71" s="105">
        <v>1</v>
      </c>
      <c r="E71" s="150">
        <f>E72*0.8</f>
        <v>9.6000000000000002E-2</v>
      </c>
      <c r="F71" s="150">
        <f t="shared" ref="F71" si="161">F72*0.8</f>
        <v>9.6000000000000002E-2</v>
      </c>
      <c r="G71" s="150">
        <f t="shared" ref="G71" si="162">G72*0.8</f>
        <v>1.6800000000000002E-2</v>
      </c>
      <c r="H71" s="150">
        <f t="shared" ref="H71" si="163">H72*0.8</f>
        <v>4.8000000000000001E-2</v>
      </c>
      <c r="I71" s="150">
        <f t="shared" ref="I71" si="164">I72*0.8</f>
        <v>3.04E-2</v>
      </c>
      <c r="J71" s="152">
        <f t="shared" si="143"/>
        <v>23.469230769230769</v>
      </c>
      <c r="K71" s="98">
        <f t="shared" si="144"/>
        <v>51.507692307692309</v>
      </c>
      <c r="L71" s="98">
        <f t="shared" si="145"/>
        <v>6.518076923076924</v>
      </c>
      <c r="M71" s="98">
        <f t="shared" si="146"/>
        <v>14.746153846153845</v>
      </c>
      <c r="N71" s="98">
        <f t="shared" si="147"/>
        <v>68</v>
      </c>
      <c r="O71" s="94">
        <f t="shared" si="148"/>
        <v>96</v>
      </c>
      <c r="P71" s="194"/>
    </row>
    <row r="72" spans="1:16" ht="15.75" x14ac:dyDescent="0.25">
      <c r="A72" s="248"/>
      <c r="B72" s="242"/>
      <c r="C72" s="239"/>
      <c r="D72" s="105">
        <v>2</v>
      </c>
      <c r="E72" s="150">
        <v>0.12</v>
      </c>
      <c r="F72" s="150">
        <v>0.12</v>
      </c>
      <c r="G72" s="150">
        <v>2.1000000000000001E-2</v>
      </c>
      <c r="H72" s="150">
        <v>0.06</v>
      </c>
      <c r="I72" s="150">
        <v>3.7999999999999999E-2</v>
      </c>
      <c r="J72" s="152">
        <f t="shared" si="143"/>
        <v>29.33653846153846</v>
      </c>
      <c r="K72" s="98">
        <f t="shared" si="144"/>
        <v>64.384615384615387</v>
      </c>
      <c r="L72" s="98">
        <f t="shared" si="145"/>
        <v>8.1475961538461537</v>
      </c>
      <c r="M72" s="98">
        <f t="shared" si="146"/>
        <v>18.432692307692307</v>
      </c>
      <c r="N72" s="98">
        <f t="shared" si="147"/>
        <v>85</v>
      </c>
      <c r="O72" s="94">
        <f t="shared" si="148"/>
        <v>120</v>
      </c>
      <c r="P72" s="194"/>
    </row>
    <row r="73" spans="1:16" ht="15.75" x14ac:dyDescent="0.25">
      <c r="A73" s="249"/>
      <c r="B73" s="243"/>
      <c r="C73" s="240"/>
      <c r="D73" s="105">
        <v>3</v>
      </c>
      <c r="E73" s="150">
        <f>E72*1.3</f>
        <v>0.156</v>
      </c>
      <c r="F73" s="150">
        <f t="shared" ref="F73" si="165">F72*1.3</f>
        <v>0.156</v>
      </c>
      <c r="G73" s="150">
        <f t="shared" ref="G73" si="166">G72*1.3</f>
        <v>2.7300000000000001E-2</v>
      </c>
      <c r="H73" s="150">
        <f t="shared" ref="H73" si="167">H72*1.3</f>
        <v>7.8E-2</v>
      </c>
      <c r="I73" s="150">
        <f t="shared" ref="I73" si="168">I72*1.3</f>
        <v>4.9399999999999999E-2</v>
      </c>
      <c r="J73" s="152">
        <f t="shared" si="143"/>
        <v>38.137499999999996</v>
      </c>
      <c r="K73" s="98">
        <f t="shared" si="144"/>
        <v>83.7</v>
      </c>
      <c r="L73" s="98">
        <f t="shared" si="145"/>
        <v>10.591875</v>
      </c>
      <c r="M73" s="98">
        <f t="shared" si="146"/>
        <v>23.962499999999999</v>
      </c>
      <c r="N73" s="98">
        <f t="shared" si="147"/>
        <v>110</v>
      </c>
      <c r="O73" s="94">
        <f t="shared" si="148"/>
        <v>156</v>
      </c>
      <c r="P73" s="194"/>
    </row>
    <row r="74" spans="1:16" ht="15.75" customHeight="1" x14ac:dyDescent="0.25">
      <c r="A74" s="247">
        <v>4</v>
      </c>
      <c r="B74" s="241" t="s">
        <v>123</v>
      </c>
      <c r="C74" s="238" t="s">
        <v>186</v>
      </c>
      <c r="D74" s="105">
        <v>1</v>
      </c>
      <c r="E74" s="150">
        <f>E75*0.8</f>
        <v>5.6000000000000008E-3</v>
      </c>
      <c r="F74" s="150">
        <f t="shared" ref="F74" si="169">F75*0.8</f>
        <v>5.6000000000000008E-3</v>
      </c>
      <c r="G74" s="150">
        <f t="shared" ref="G74" si="170">G75*0.8</f>
        <v>8.0000000000000004E-4</v>
      </c>
      <c r="H74" s="150">
        <f t="shared" ref="H74" si="171">H75*0.8</f>
        <v>2.4000000000000002E-3</v>
      </c>
      <c r="I74" s="150">
        <f t="shared" ref="I74" si="172">I75*0.8</f>
        <v>1.6000000000000001E-3</v>
      </c>
      <c r="J74" s="152">
        <f t="shared" si="143"/>
        <v>1.3690384615384616</v>
      </c>
      <c r="K74" s="98">
        <f t="shared" si="144"/>
        <v>3.0046153846153851</v>
      </c>
      <c r="L74" s="98">
        <f t="shared" si="145"/>
        <v>0.31038461538461537</v>
      </c>
      <c r="M74" s="98">
        <f t="shared" si="146"/>
        <v>0.73730769230769233</v>
      </c>
      <c r="N74" s="98">
        <f t="shared" si="147"/>
        <v>4</v>
      </c>
      <c r="O74" s="94">
        <f t="shared" si="148"/>
        <v>5</v>
      </c>
      <c r="P74" s="194"/>
    </row>
    <row r="75" spans="1:16" ht="15.75" x14ac:dyDescent="0.25">
      <c r="A75" s="248"/>
      <c r="B75" s="242"/>
      <c r="C75" s="239"/>
      <c r="D75" s="105">
        <v>2</v>
      </c>
      <c r="E75" s="150">
        <v>7.0000000000000001E-3</v>
      </c>
      <c r="F75" s="150">
        <v>7.0000000000000001E-3</v>
      </c>
      <c r="G75" s="150">
        <v>1E-3</v>
      </c>
      <c r="H75" s="150">
        <v>3.0000000000000001E-3</v>
      </c>
      <c r="I75" s="150">
        <v>2E-3</v>
      </c>
      <c r="J75" s="152">
        <f t="shared" si="143"/>
        <v>1.711298076923077</v>
      </c>
      <c r="K75" s="98">
        <f t="shared" si="144"/>
        <v>3.7557692307692307</v>
      </c>
      <c r="L75" s="98">
        <f t="shared" si="145"/>
        <v>0.38798076923076924</v>
      </c>
      <c r="M75" s="98">
        <f t="shared" si="146"/>
        <v>0.92163461538461533</v>
      </c>
      <c r="N75" s="98">
        <f t="shared" si="147"/>
        <v>4</v>
      </c>
      <c r="O75" s="94">
        <f t="shared" si="148"/>
        <v>7</v>
      </c>
      <c r="P75" s="194"/>
    </row>
    <row r="76" spans="1:16" ht="15.75" x14ac:dyDescent="0.25">
      <c r="A76" s="249"/>
      <c r="B76" s="243"/>
      <c r="C76" s="240"/>
      <c r="D76" s="105">
        <v>3</v>
      </c>
      <c r="E76" s="150">
        <f>E75*1.3</f>
        <v>9.1000000000000004E-3</v>
      </c>
      <c r="F76" s="150">
        <f t="shared" ref="F76" si="173">F75*1.3</f>
        <v>9.1000000000000004E-3</v>
      </c>
      <c r="G76" s="150">
        <f t="shared" ref="G76" si="174">G75*1.3</f>
        <v>1.3000000000000002E-3</v>
      </c>
      <c r="H76" s="150">
        <f t="shared" ref="H76" si="175">H75*1.3</f>
        <v>3.9000000000000003E-3</v>
      </c>
      <c r="I76" s="150">
        <f t="shared" ref="I76" si="176">I75*1.3</f>
        <v>2.6000000000000003E-3</v>
      </c>
      <c r="J76" s="152">
        <f t="shared" si="143"/>
        <v>2.2246874999999999</v>
      </c>
      <c r="K76" s="98">
        <f t="shared" si="144"/>
        <v>4.8825000000000003</v>
      </c>
      <c r="L76" s="98">
        <f t="shared" si="145"/>
        <v>0.50437500000000002</v>
      </c>
      <c r="M76" s="98">
        <f t="shared" si="146"/>
        <v>1.1981250000000001</v>
      </c>
      <c r="N76" s="98">
        <f t="shared" si="147"/>
        <v>6</v>
      </c>
      <c r="O76" s="94">
        <f t="shared" si="148"/>
        <v>9</v>
      </c>
      <c r="P76" s="194"/>
    </row>
  </sheetData>
  <mergeCells count="68">
    <mergeCell ref="A74:A76"/>
    <mergeCell ref="B74:B76"/>
    <mergeCell ref="C74:C76"/>
    <mergeCell ref="A68:A70"/>
    <mergeCell ref="B68:B70"/>
    <mergeCell ref="C68:C70"/>
    <mergeCell ref="A71:A73"/>
    <mergeCell ref="B71:B73"/>
    <mergeCell ref="C71:C73"/>
    <mergeCell ref="A53:A55"/>
    <mergeCell ref="B53:B55"/>
    <mergeCell ref="C53:C55"/>
    <mergeCell ref="A65:A67"/>
    <mergeCell ref="B65:B67"/>
    <mergeCell ref="C65:C67"/>
    <mergeCell ref="A47:A49"/>
    <mergeCell ref="B47:B49"/>
    <mergeCell ref="C47:C49"/>
    <mergeCell ref="A50:A52"/>
    <mergeCell ref="B50:B52"/>
    <mergeCell ref="C50:C52"/>
    <mergeCell ref="A40:A42"/>
    <mergeCell ref="B40:B42"/>
    <mergeCell ref="C40:C42"/>
    <mergeCell ref="A44:A46"/>
    <mergeCell ref="B44:B46"/>
    <mergeCell ref="C44:C46"/>
    <mergeCell ref="A34:A36"/>
    <mergeCell ref="B34:B36"/>
    <mergeCell ref="C34:C36"/>
    <mergeCell ref="A37:A39"/>
    <mergeCell ref="B37:B39"/>
    <mergeCell ref="C37:C39"/>
    <mergeCell ref="A27:A29"/>
    <mergeCell ref="B27:B29"/>
    <mergeCell ref="C27:C29"/>
    <mergeCell ref="A30:A32"/>
    <mergeCell ref="B30:B32"/>
    <mergeCell ref="C30:C32"/>
    <mergeCell ref="A20:A22"/>
    <mergeCell ref="B20:B22"/>
    <mergeCell ref="C20:C22"/>
    <mergeCell ref="A24:A26"/>
    <mergeCell ref="B24:B26"/>
    <mergeCell ref="C24:C26"/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P4:P5"/>
    <mergeCell ref="A2:P2"/>
    <mergeCell ref="A1:P1"/>
    <mergeCell ref="J4:N4"/>
    <mergeCell ref="O4:O5"/>
    <mergeCell ref="E4:I4"/>
    <mergeCell ref="A4:A5"/>
    <mergeCell ref="B4:B5"/>
    <mergeCell ref="C4:C5"/>
    <mergeCell ref="D4:D5"/>
    <mergeCell ref="N3:O3"/>
  </mergeCells>
  <printOptions horizontalCentered="1"/>
  <pageMargins left="0.25" right="0.25" top="1" bottom="0.3" header="0.196850393700787" footer="0.1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85" zoomScaleNormal="85" workbookViewId="0">
      <pane ySplit="6" topLeftCell="A7" activePane="bottomLeft" state="frozen"/>
      <selection activeCell="B26" sqref="B26"/>
      <selection pane="bottomLeft" activeCell="K25" sqref="K25"/>
    </sheetView>
  </sheetViews>
  <sheetFormatPr defaultColWidth="9" defaultRowHeight="15.75" x14ac:dyDescent="0.25"/>
  <cols>
    <col min="1" max="1" width="5.140625" style="40" customWidth="1"/>
    <col min="2" max="2" width="20.5703125" style="46" customWidth="1"/>
    <col min="3" max="3" width="6.5703125" style="45" bestFit="1" customWidth="1"/>
    <col min="4" max="4" width="7.7109375" style="40" customWidth="1"/>
    <col min="5" max="5" width="8" style="40" bestFit="1" customWidth="1"/>
    <col min="6" max="6" width="8.140625" style="40" bestFit="1" customWidth="1"/>
    <col min="7" max="7" width="10.5703125" style="40" customWidth="1"/>
    <col min="8" max="8" width="7.85546875" style="40" bestFit="1" customWidth="1"/>
    <col min="9" max="9" width="8.140625" style="40" bestFit="1" customWidth="1"/>
    <col min="10" max="10" width="11.140625" style="40" bestFit="1" customWidth="1"/>
    <col min="11" max="11" width="13.140625" style="40" customWidth="1"/>
    <col min="12" max="12" width="8.140625" style="40" bestFit="1" customWidth="1"/>
    <col min="13" max="13" width="8.5703125" style="40" bestFit="1" customWidth="1"/>
    <col min="14" max="14" width="16.140625" style="46" customWidth="1"/>
    <col min="15" max="15" width="9" style="40"/>
    <col min="16" max="17" width="15.7109375" style="40" bestFit="1" customWidth="1"/>
    <col min="18" max="16384" width="9" style="40"/>
  </cols>
  <sheetData>
    <row r="1" spans="1:14" x14ac:dyDescent="0.25">
      <c r="A1" s="218" t="s">
        <v>181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46.5" customHeight="1" x14ac:dyDescent="0.25">
      <c r="A2" s="217" t="s">
        <v>244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1:14" ht="13.5" customHeight="1" x14ac:dyDescent="0.25">
      <c r="A3" s="112"/>
      <c r="B3" s="112"/>
      <c r="C3" s="112"/>
      <c r="D3" s="112"/>
      <c r="E3" s="112"/>
      <c r="F3" s="112"/>
      <c r="G3" s="112"/>
      <c r="H3" s="88"/>
      <c r="I3" s="88"/>
      <c r="J3" s="88"/>
      <c r="K3" s="88"/>
      <c r="L3" s="261" t="s">
        <v>99</v>
      </c>
      <c r="M3" s="261"/>
      <c r="N3" s="192"/>
    </row>
    <row r="4" spans="1:14" x14ac:dyDescent="0.25">
      <c r="A4" s="259" t="s">
        <v>0</v>
      </c>
      <c r="B4" s="260" t="s">
        <v>1</v>
      </c>
      <c r="C4" s="221" t="s">
        <v>38</v>
      </c>
      <c r="D4" s="260" t="s">
        <v>2</v>
      </c>
      <c r="E4" s="250" t="s">
        <v>4</v>
      </c>
      <c r="F4" s="250"/>
      <c r="G4" s="250"/>
      <c r="H4" s="250"/>
      <c r="I4" s="262" t="s">
        <v>5</v>
      </c>
      <c r="J4" s="262"/>
      <c r="K4" s="262"/>
      <c r="L4" s="262"/>
      <c r="M4" s="254" t="s">
        <v>132</v>
      </c>
      <c r="N4" s="225" t="s">
        <v>195</v>
      </c>
    </row>
    <row r="5" spans="1:14" ht="45.75" customHeight="1" x14ac:dyDescent="0.25">
      <c r="A5" s="259"/>
      <c r="B5" s="260"/>
      <c r="C5" s="222"/>
      <c r="D5" s="260"/>
      <c r="E5" s="48" t="s">
        <v>141</v>
      </c>
      <c r="F5" s="48" t="s">
        <v>142</v>
      </c>
      <c r="G5" s="48" t="s">
        <v>55</v>
      </c>
      <c r="H5" s="48" t="s">
        <v>143</v>
      </c>
      <c r="I5" s="48" t="s">
        <v>141</v>
      </c>
      <c r="J5" s="48" t="s">
        <v>53</v>
      </c>
      <c r="K5" s="48" t="s">
        <v>55</v>
      </c>
      <c r="L5" s="48" t="s">
        <v>143</v>
      </c>
      <c r="M5" s="254"/>
      <c r="N5" s="226"/>
    </row>
    <row r="6" spans="1:14" s="59" customFormat="1" x14ac:dyDescent="0.25">
      <c r="A6" s="125"/>
      <c r="B6" s="143" t="s">
        <v>97</v>
      </c>
      <c r="C6" s="143"/>
      <c r="D6" s="143"/>
      <c r="E6" s="156"/>
      <c r="F6" s="156"/>
      <c r="G6" s="156"/>
      <c r="H6" s="157"/>
      <c r="I6" s="158">
        <f>'Gia VT-TB'!F17</f>
        <v>72727</v>
      </c>
      <c r="J6" s="158">
        <f>'Gia VT-TB'!F18</f>
        <v>1318182</v>
      </c>
      <c r="K6" s="158">
        <f>'Gia VT-TB'!F19</f>
        <v>1150000</v>
      </c>
      <c r="L6" s="158">
        <f>'Gia VT-TB'!F20</f>
        <v>27727</v>
      </c>
      <c r="M6" s="147"/>
      <c r="N6" s="193"/>
    </row>
    <row r="7" spans="1:14" ht="31.5" x14ac:dyDescent="0.25">
      <c r="A7" s="102" t="s">
        <v>6</v>
      </c>
      <c r="B7" s="103" t="s">
        <v>100</v>
      </c>
      <c r="C7" s="104"/>
      <c r="D7" s="104"/>
      <c r="E7" s="159"/>
      <c r="F7" s="159"/>
      <c r="G7" s="159"/>
      <c r="H7" s="160"/>
      <c r="I7" s="161"/>
      <c r="J7" s="162"/>
      <c r="K7" s="162"/>
      <c r="L7" s="162"/>
      <c r="M7" s="90"/>
      <c r="N7" s="122" t="s">
        <v>203</v>
      </c>
    </row>
    <row r="8" spans="1:14" x14ac:dyDescent="0.25">
      <c r="A8" s="232" t="s">
        <v>7</v>
      </c>
      <c r="B8" s="235" t="s">
        <v>101</v>
      </c>
      <c r="C8" s="238" t="s">
        <v>185</v>
      </c>
      <c r="D8" s="105">
        <v>1</v>
      </c>
      <c r="E8" s="135">
        <f>E9</f>
        <v>0</v>
      </c>
      <c r="F8" s="135">
        <f t="shared" ref="F8" si="0">F9</f>
        <v>0</v>
      </c>
      <c r="G8" s="135">
        <f t="shared" ref="G8" si="1">G9</f>
        <v>0</v>
      </c>
      <c r="H8" s="135">
        <f t="shared" ref="H8" si="2">H9</f>
        <v>0</v>
      </c>
      <c r="I8" s="163">
        <f t="shared" ref="I8:I22" si="3">E8*$I$6</f>
        <v>0</v>
      </c>
      <c r="J8" s="163">
        <f t="shared" ref="J8:J22" si="4">F8*$J$6</f>
        <v>0</v>
      </c>
      <c r="K8" s="163">
        <f t="shared" ref="K8:K22" si="5">G8*$K$6</f>
        <v>0</v>
      </c>
      <c r="L8" s="163">
        <f t="shared" ref="L8:L22" si="6">H8*$L$6</f>
        <v>0</v>
      </c>
      <c r="M8" s="135">
        <f t="shared" ref="M8:M22" si="7">ROUND(SUM(I8:L8),0)</f>
        <v>0</v>
      </c>
      <c r="N8" s="194"/>
    </row>
    <row r="9" spans="1:14" x14ac:dyDescent="0.25">
      <c r="A9" s="233"/>
      <c r="B9" s="236"/>
      <c r="C9" s="239"/>
      <c r="D9" s="105">
        <v>2</v>
      </c>
      <c r="E9" s="85">
        <v>0</v>
      </c>
      <c r="F9" s="85">
        <v>0</v>
      </c>
      <c r="G9" s="85">
        <v>0</v>
      </c>
      <c r="H9" s="85">
        <v>0</v>
      </c>
      <c r="I9" s="163">
        <f t="shared" si="3"/>
        <v>0</v>
      </c>
      <c r="J9" s="163">
        <f t="shared" si="4"/>
        <v>0</v>
      </c>
      <c r="K9" s="163">
        <f t="shared" si="5"/>
        <v>0</v>
      </c>
      <c r="L9" s="163">
        <f t="shared" si="6"/>
        <v>0</v>
      </c>
      <c r="M9" s="135">
        <f t="shared" si="7"/>
        <v>0</v>
      </c>
      <c r="N9" s="194"/>
    </row>
    <row r="10" spans="1:14" x14ac:dyDescent="0.25">
      <c r="A10" s="234"/>
      <c r="B10" s="237"/>
      <c r="C10" s="240"/>
      <c r="D10" s="105">
        <v>3</v>
      </c>
      <c r="E10" s="135">
        <f>E9</f>
        <v>0</v>
      </c>
      <c r="F10" s="135">
        <f t="shared" ref="F10" si="8">F9</f>
        <v>0</v>
      </c>
      <c r="G10" s="135">
        <f t="shared" ref="G10" si="9">G9</f>
        <v>0</v>
      </c>
      <c r="H10" s="135">
        <f t="shared" ref="H10" si="10">H9</f>
        <v>0</v>
      </c>
      <c r="I10" s="163">
        <f t="shared" si="3"/>
        <v>0</v>
      </c>
      <c r="J10" s="163">
        <f t="shared" si="4"/>
        <v>0</v>
      </c>
      <c r="K10" s="163">
        <f t="shared" si="5"/>
        <v>0</v>
      </c>
      <c r="L10" s="163">
        <f t="shared" si="6"/>
        <v>0</v>
      </c>
      <c r="M10" s="135">
        <f t="shared" si="7"/>
        <v>0</v>
      </c>
      <c r="N10" s="194"/>
    </row>
    <row r="11" spans="1:14" x14ac:dyDescent="0.25">
      <c r="A11" s="232" t="s">
        <v>9</v>
      </c>
      <c r="B11" s="241" t="s">
        <v>102</v>
      </c>
      <c r="C11" s="238" t="s">
        <v>185</v>
      </c>
      <c r="D11" s="105">
        <v>1</v>
      </c>
      <c r="E11" s="135">
        <f>E12</f>
        <v>0</v>
      </c>
      <c r="F11" s="135">
        <f t="shared" ref="F11" si="11">F12</f>
        <v>0</v>
      </c>
      <c r="G11" s="135">
        <f t="shared" ref="G11" si="12">G12</f>
        <v>0</v>
      </c>
      <c r="H11" s="135">
        <f t="shared" ref="H11" si="13">H12</f>
        <v>0</v>
      </c>
      <c r="I11" s="163">
        <f t="shared" si="3"/>
        <v>0</v>
      </c>
      <c r="J11" s="163">
        <f t="shared" si="4"/>
        <v>0</v>
      </c>
      <c r="K11" s="163">
        <f t="shared" si="5"/>
        <v>0</v>
      </c>
      <c r="L11" s="163">
        <f t="shared" si="6"/>
        <v>0</v>
      </c>
      <c r="M11" s="135">
        <f t="shared" si="7"/>
        <v>0</v>
      </c>
      <c r="N11" s="194"/>
    </row>
    <row r="12" spans="1:14" x14ac:dyDescent="0.25">
      <c r="A12" s="233"/>
      <c r="B12" s="242"/>
      <c r="C12" s="239"/>
      <c r="D12" s="105">
        <v>2</v>
      </c>
      <c r="E12" s="85">
        <v>0</v>
      </c>
      <c r="F12" s="85">
        <v>0</v>
      </c>
      <c r="G12" s="85">
        <v>0</v>
      </c>
      <c r="H12" s="85">
        <v>0</v>
      </c>
      <c r="I12" s="163">
        <f t="shared" si="3"/>
        <v>0</v>
      </c>
      <c r="J12" s="163">
        <f t="shared" si="4"/>
        <v>0</v>
      </c>
      <c r="K12" s="163">
        <f t="shared" si="5"/>
        <v>0</v>
      </c>
      <c r="L12" s="163">
        <f t="shared" si="6"/>
        <v>0</v>
      </c>
      <c r="M12" s="135">
        <f t="shared" si="7"/>
        <v>0</v>
      </c>
      <c r="N12" s="194"/>
    </row>
    <row r="13" spans="1:14" x14ac:dyDescent="0.25">
      <c r="A13" s="234"/>
      <c r="B13" s="243"/>
      <c r="C13" s="240"/>
      <c r="D13" s="105">
        <v>3</v>
      </c>
      <c r="E13" s="135">
        <f>E12</f>
        <v>0</v>
      </c>
      <c r="F13" s="135">
        <f t="shared" ref="F13" si="14">F12</f>
        <v>0</v>
      </c>
      <c r="G13" s="135">
        <f t="shared" ref="G13" si="15">G12</f>
        <v>0</v>
      </c>
      <c r="H13" s="135">
        <f t="shared" ref="H13" si="16">H12</f>
        <v>0</v>
      </c>
      <c r="I13" s="163">
        <f t="shared" si="3"/>
        <v>0</v>
      </c>
      <c r="J13" s="163">
        <f t="shared" si="4"/>
        <v>0</v>
      </c>
      <c r="K13" s="163">
        <f t="shared" si="5"/>
        <v>0</v>
      </c>
      <c r="L13" s="163">
        <f t="shared" si="6"/>
        <v>0</v>
      </c>
      <c r="M13" s="135">
        <f t="shared" si="7"/>
        <v>0</v>
      </c>
      <c r="N13" s="194"/>
    </row>
    <row r="14" spans="1:14" x14ac:dyDescent="0.25">
      <c r="A14" s="232" t="s">
        <v>10</v>
      </c>
      <c r="B14" s="241" t="s">
        <v>103</v>
      </c>
      <c r="C14" s="238" t="s">
        <v>185</v>
      </c>
      <c r="D14" s="105">
        <v>1</v>
      </c>
      <c r="E14" s="135">
        <f>E15</f>
        <v>0</v>
      </c>
      <c r="F14" s="135">
        <f t="shared" ref="F14" si="17">F15</f>
        <v>0</v>
      </c>
      <c r="G14" s="135">
        <f t="shared" ref="G14" si="18">G15</f>
        <v>0</v>
      </c>
      <c r="H14" s="135">
        <f t="shared" ref="H14" si="19">H15</f>
        <v>0</v>
      </c>
      <c r="I14" s="163">
        <f t="shared" si="3"/>
        <v>0</v>
      </c>
      <c r="J14" s="163">
        <f t="shared" si="4"/>
        <v>0</v>
      </c>
      <c r="K14" s="163">
        <f t="shared" si="5"/>
        <v>0</v>
      </c>
      <c r="L14" s="163">
        <f t="shared" si="6"/>
        <v>0</v>
      </c>
      <c r="M14" s="135">
        <f t="shared" si="7"/>
        <v>0</v>
      </c>
      <c r="N14" s="194"/>
    </row>
    <row r="15" spans="1:14" x14ac:dyDescent="0.25">
      <c r="A15" s="233"/>
      <c r="B15" s="242"/>
      <c r="C15" s="239"/>
      <c r="D15" s="105">
        <v>2</v>
      </c>
      <c r="E15" s="135">
        <v>0</v>
      </c>
      <c r="F15" s="135">
        <v>0</v>
      </c>
      <c r="G15" s="135">
        <v>0</v>
      </c>
      <c r="H15" s="135">
        <v>0</v>
      </c>
      <c r="I15" s="163">
        <f t="shared" si="3"/>
        <v>0</v>
      </c>
      <c r="J15" s="163">
        <f t="shared" si="4"/>
        <v>0</v>
      </c>
      <c r="K15" s="163">
        <f t="shared" si="5"/>
        <v>0</v>
      </c>
      <c r="L15" s="163">
        <f t="shared" si="6"/>
        <v>0</v>
      </c>
      <c r="M15" s="135">
        <f t="shared" si="7"/>
        <v>0</v>
      </c>
      <c r="N15" s="194"/>
    </row>
    <row r="16" spans="1:14" x14ac:dyDescent="0.25">
      <c r="A16" s="234"/>
      <c r="B16" s="243"/>
      <c r="C16" s="240"/>
      <c r="D16" s="105">
        <v>3</v>
      </c>
      <c r="E16" s="135">
        <f>E15</f>
        <v>0</v>
      </c>
      <c r="F16" s="135">
        <f t="shared" ref="F16" si="20">F15</f>
        <v>0</v>
      </c>
      <c r="G16" s="135">
        <f t="shared" ref="G16" si="21">G15</f>
        <v>0</v>
      </c>
      <c r="H16" s="135">
        <f t="shared" ref="H16" si="22">H15</f>
        <v>0</v>
      </c>
      <c r="I16" s="163">
        <f t="shared" si="3"/>
        <v>0</v>
      </c>
      <c r="J16" s="163">
        <f t="shared" si="4"/>
        <v>0</v>
      </c>
      <c r="K16" s="163">
        <f t="shared" si="5"/>
        <v>0</v>
      </c>
      <c r="L16" s="163">
        <f t="shared" si="6"/>
        <v>0</v>
      </c>
      <c r="M16" s="135">
        <f t="shared" si="7"/>
        <v>0</v>
      </c>
      <c r="N16" s="194"/>
    </row>
    <row r="17" spans="1:14" x14ac:dyDescent="0.25">
      <c r="A17" s="232" t="s">
        <v>11</v>
      </c>
      <c r="B17" s="241" t="s">
        <v>131</v>
      </c>
      <c r="C17" s="238" t="s">
        <v>185</v>
      </c>
      <c r="D17" s="105">
        <v>1</v>
      </c>
      <c r="E17" s="135">
        <f>E18</f>
        <v>0</v>
      </c>
      <c r="F17" s="135">
        <f t="shared" ref="F17" si="23">F18</f>
        <v>0</v>
      </c>
      <c r="G17" s="135">
        <f t="shared" ref="G17" si="24">G18</f>
        <v>0</v>
      </c>
      <c r="H17" s="135">
        <f t="shared" ref="H17" si="25">H18</f>
        <v>0</v>
      </c>
      <c r="I17" s="163">
        <f t="shared" si="3"/>
        <v>0</v>
      </c>
      <c r="J17" s="163">
        <f t="shared" si="4"/>
        <v>0</v>
      </c>
      <c r="K17" s="163">
        <f t="shared" si="5"/>
        <v>0</v>
      </c>
      <c r="L17" s="163">
        <f t="shared" si="6"/>
        <v>0</v>
      </c>
      <c r="M17" s="135">
        <f t="shared" si="7"/>
        <v>0</v>
      </c>
      <c r="N17" s="194"/>
    </row>
    <row r="18" spans="1:14" x14ac:dyDescent="0.25">
      <c r="A18" s="233"/>
      <c r="B18" s="242"/>
      <c r="C18" s="239"/>
      <c r="D18" s="105">
        <v>2</v>
      </c>
      <c r="E18" s="85">
        <v>0</v>
      </c>
      <c r="F18" s="85">
        <v>0</v>
      </c>
      <c r="G18" s="85">
        <v>0</v>
      </c>
      <c r="H18" s="85">
        <v>0</v>
      </c>
      <c r="I18" s="163">
        <f t="shared" si="3"/>
        <v>0</v>
      </c>
      <c r="J18" s="163">
        <f t="shared" si="4"/>
        <v>0</v>
      </c>
      <c r="K18" s="163">
        <f t="shared" si="5"/>
        <v>0</v>
      </c>
      <c r="L18" s="163">
        <f t="shared" si="6"/>
        <v>0</v>
      </c>
      <c r="M18" s="135">
        <f t="shared" si="7"/>
        <v>0</v>
      </c>
      <c r="N18" s="194"/>
    </row>
    <row r="19" spans="1:14" x14ac:dyDescent="0.25">
      <c r="A19" s="234"/>
      <c r="B19" s="243"/>
      <c r="C19" s="240"/>
      <c r="D19" s="105">
        <v>3</v>
      </c>
      <c r="E19" s="135">
        <f>E18</f>
        <v>0</v>
      </c>
      <c r="F19" s="135">
        <f t="shared" ref="F19" si="26">F18</f>
        <v>0</v>
      </c>
      <c r="G19" s="135">
        <f t="shared" ref="G19" si="27">G18</f>
        <v>0</v>
      </c>
      <c r="H19" s="135">
        <f t="shared" ref="H19" si="28">H18</f>
        <v>0</v>
      </c>
      <c r="I19" s="163">
        <f t="shared" si="3"/>
        <v>0</v>
      </c>
      <c r="J19" s="163">
        <f t="shared" si="4"/>
        <v>0</v>
      </c>
      <c r="K19" s="163">
        <f t="shared" si="5"/>
        <v>0</v>
      </c>
      <c r="L19" s="163">
        <f t="shared" si="6"/>
        <v>0</v>
      </c>
      <c r="M19" s="135">
        <f t="shared" si="7"/>
        <v>0</v>
      </c>
      <c r="N19" s="194"/>
    </row>
    <row r="20" spans="1:14" x14ac:dyDescent="0.25">
      <c r="A20" s="232" t="s">
        <v>14</v>
      </c>
      <c r="B20" s="241" t="s">
        <v>104</v>
      </c>
      <c r="C20" s="238" t="s">
        <v>185</v>
      </c>
      <c r="D20" s="105">
        <v>1</v>
      </c>
      <c r="E20" s="134">
        <f>E21</f>
        <v>9.6000000000000002E-2</v>
      </c>
      <c r="F20" s="134">
        <f t="shared" ref="F20:H20" si="29">F21</f>
        <v>2.5899999999999999E-2</v>
      </c>
      <c r="G20" s="134">
        <f t="shared" si="29"/>
        <v>2.5899999999999999E-2</v>
      </c>
      <c r="H20" s="134">
        <f t="shared" si="29"/>
        <v>9.6000000000000002E-2</v>
      </c>
      <c r="I20" s="161">
        <f t="shared" si="3"/>
        <v>6981.7920000000004</v>
      </c>
      <c r="J20" s="161">
        <f t="shared" si="4"/>
        <v>34140.913800000002</v>
      </c>
      <c r="K20" s="161">
        <f t="shared" si="5"/>
        <v>29785</v>
      </c>
      <c r="L20" s="161">
        <f t="shared" si="6"/>
        <v>2661.7919999999999</v>
      </c>
      <c r="M20" s="162">
        <f t="shared" si="7"/>
        <v>73569</v>
      </c>
      <c r="N20" s="194"/>
    </row>
    <row r="21" spans="1:14" x14ac:dyDescent="0.25">
      <c r="A21" s="233"/>
      <c r="B21" s="242"/>
      <c r="C21" s="239"/>
      <c r="D21" s="105">
        <v>2</v>
      </c>
      <c r="E21" s="134">
        <v>9.6000000000000002E-2</v>
      </c>
      <c r="F21" s="134">
        <v>2.5899999999999999E-2</v>
      </c>
      <c r="G21" s="134">
        <v>2.5899999999999999E-2</v>
      </c>
      <c r="H21" s="134">
        <v>9.6000000000000002E-2</v>
      </c>
      <c r="I21" s="161">
        <f t="shared" si="3"/>
        <v>6981.7920000000004</v>
      </c>
      <c r="J21" s="161">
        <f t="shared" si="4"/>
        <v>34140.913800000002</v>
      </c>
      <c r="K21" s="161">
        <f t="shared" si="5"/>
        <v>29785</v>
      </c>
      <c r="L21" s="161">
        <f t="shared" si="6"/>
        <v>2661.7919999999999</v>
      </c>
      <c r="M21" s="162">
        <f t="shared" si="7"/>
        <v>73569</v>
      </c>
      <c r="N21" s="194"/>
    </row>
    <row r="22" spans="1:14" x14ac:dyDescent="0.25">
      <c r="A22" s="234"/>
      <c r="B22" s="243"/>
      <c r="C22" s="240"/>
      <c r="D22" s="105">
        <v>3</v>
      </c>
      <c r="E22" s="134">
        <f>E21</f>
        <v>9.6000000000000002E-2</v>
      </c>
      <c r="F22" s="134">
        <f t="shared" ref="F22:H22" si="30">F21</f>
        <v>2.5899999999999999E-2</v>
      </c>
      <c r="G22" s="134">
        <f t="shared" si="30"/>
        <v>2.5899999999999999E-2</v>
      </c>
      <c r="H22" s="134">
        <f t="shared" si="30"/>
        <v>9.6000000000000002E-2</v>
      </c>
      <c r="I22" s="161">
        <f t="shared" si="3"/>
        <v>6981.7920000000004</v>
      </c>
      <c r="J22" s="161">
        <f t="shared" si="4"/>
        <v>34140.913800000002</v>
      </c>
      <c r="K22" s="161">
        <f t="shared" si="5"/>
        <v>29785</v>
      </c>
      <c r="L22" s="161">
        <f t="shared" si="6"/>
        <v>2661.7919999999999</v>
      </c>
      <c r="M22" s="162">
        <f t="shared" si="7"/>
        <v>73569</v>
      </c>
      <c r="N22" s="194"/>
    </row>
    <row r="23" spans="1:14" ht="31.5" x14ac:dyDescent="0.25">
      <c r="A23" s="102" t="s">
        <v>12</v>
      </c>
      <c r="B23" s="106" t="s">
        <v>108</v>
      </c>
      <c r="C23" s="23"/>
      <c r="D23" s="104"/>
      <c r="E23" s="164"/>
      <c r="F23" s="164"/>
      <c r="G23" s="164"/>
      <c r="H23" s="165"/>
      <c r="I23" s="161"/>
      <c r="J23" s="161"/>
      <c r="K23" s="161"/>
      <c r="L23" s="161"/>
      <c r="M23" s="162"/>
      <c r="N23" s="122" t="s">
        <v>207</v>
      </c>
    </row>
    <row r="24" spans="1:14" x14ac:dyDescent="0.25">
      <c r="A24" s="232" t="s">
        <v>7</v>
      </c>
      <c r="B24" s="244" t="s">
        <v>105</v>
      </c>
      <c r="C24" s="238" t="s">
        <v>185</v>
      </c>
      <c r="D24" s="105">
        <v>1</v>
      </c>
      <c r="E24" s="134">
        <f>E25</f>
        <v>4.0000000000000001E-3</v>
      </c>
      <c r="F24" s="134">
        <f t="shared" ref="F24" si="31">F25</f>
        <v>1.1000000000000001E-3</v>
      </c>
      <c r="G24" s="134">
        <f t="shared" ref="G24" si="32">G25</f>
        <v>1.1000000000000001E-3</v>
      </c>
      <c r="H24" s="134">
        <f t="shared" ref="H24" si="33">H25</f>
        <v>4.0000000000000001E-3</v>
      </c>
      <c r="I24" s="161">
        <f t="shared" ref="I24:I32" si="34">E24*$I$6</f>
        <v>290.90800000000002</v>
      </c>
      <c r="J24" s="161">
        <f t="shared" ref="J24:J32" si="35">F24*$J$6</f>
        <v>1450.0002000000002</v>
      </c>
      <c r="K24" s="161">
        <f t="shared" ref="K24:K32" si="36">G24*$K$6</f>
        <v>1265</v>
      </c>
      <c r="L24" s="161">
        <f t="shared" ref="L24:L32" si="37">H24*$L$6</f>
        <v>110.908</v>
      </c>
      <c r="M24" s="162">
        <f t="shared" ref="M24:M32" si="38">ROUND(SUM(I24:L24),0)</f>
        <v>3117</v>
      </c>
      <c r="N24" s="122"/>
    </row>
    <row r="25" spans="1:14" x14ac:dyDescent="0.25">
      <c r="A25" s="233"/>
      <c r="B25" s="245"/>
      <c r="C25" s="239"/>
      <c r="D25" s="105">
        <v>2</v>
      </c>
      <c r="E25" s="134">
        <v>4.0000000000000001E-3</v>
      </c>
      <c r="F25" s="134">
        <v>1.1000000000000001E-3</v>
      </c>
      <c r="G25" s="134">
        <v>1.1000000000000001E-3</v>
      </c>
      <c r="H25" s="134">
        <v>4.0000000000000001E-3</v>
      </c>
      <c r="I25" s="161">
        <f t="shared" si="34"/>
        <v>290.90800000000002</v>
      </c>
      <c r="J25" s="161">
        <f t="shared" si="35"/>
        <v>1450.0002000000002</v>
      </c>
      <c r="K25" s="161">
        <f t="shared" si="36"/>
        <v>1265</v>
      </c>
      <c r="L25" s="161">
        <f t="shared" si="37"/>
        <v>110.908</v>
      </c>
      <c r="M25" s="162">
        <f t="shared" si="38"/>
        <v>3117</v>
      </c>
      <c r="N25" s="194"/>
    </row>
    <row r="26" spans="1:14" x14ac:dyDescent="0.25">
      <c r="A26" s="234"/>
      <c r="B26" s="246"/>
      <c r="C26" s="240"/>
      <c r="D26" s="105">
        <v>3</v>
      </c>
      <c r="E26" s="134">
        <f>E25</f>
        <v>4.0000000000000001E-3</v>
      </c>
      <c r="F26" s="134">
        <f t="shared" ref="F26" si="39">F25</f>
        <v>1.1000000000000001E-3</v>
      </c>
      <c r="G26" s="134">
        <f t="shared" ref="G26" si="40">G25</f>
        <v>1.1000000000000001E-3</v>
      </c>
      <c r="H26" s="134">
        <f t="shared" ref="H26" si="41">H25</f>
        <v>4.0000000000000001E-3</v>
      </c>
      <c r="I26" s="161">
        <f t="shared" si="34"/>
        <v>290.90800000000002</v>
      </c>
      <c r="J26" s="161">
        <f t="shared" si="35"/>
        <v>1450.0002000000002</v>
      </c>
      <c r="K26" s="161">
        <f t="shared" si="36"/>
        <v>1265</v>
      </c>
      <c r="L26" s="161">
        <f t="shared" si="37"/>
        <v>110.908</v>
      </c>
      <c r="M26" s="162">
        <f t="shared" si="38"/>
        <v>3117</v>
      </c>
      <c r="N26" s="194"/>
    </row>
    <row r="27" spans="1:14" x14ac:dyDescent="0.25">
      <c r="A27" s="232" t="s">
        <v>9</v>
      </c>
      <c r="B27" s="241" t="s">
        <v>107</v>
      </c>
      <c r="C27" s="238" t="s">
        <v>185</v>
      </c>
      <c r="D27" s="105">
        <v>1</v>
      </c>
      <c r="E27" s="135">
        <f>E28</f>
        <v>0</v>
      </c>
      <c r="F27" s="135">
        <f t="shared" ref="F27" si="42">F28</f>
        <v>0</v>
      </c>
      <c r="G27" s="135">
        <f t="shared" ref="G27" si="43">G28</f>
        <v>0</v>
      </c>
      <c r="H27" s="135">
        <f t="shared" ref="H27" si="44">H28</f>
        <v>0</v>
      </c>
      <c r="I27" s="163">
        <f t="shared" si="34"/>
        <v>0</v>
      </c>
      <c r="J27" s="163">
        <f t="shared" si="35"/>
        <v>0</v>
      </c>
      <c r="K27" s="163">
        <f t="shared" si="36"/>
        <v>0</v>
      </c>
      <c r="L27" s="163">
        <f t="shared" si="37"/>
        <v>0</v>
      </c>
      <c r="M27" s="135">
        <f t="shared" si="38"/>
        <v>0</v>
      </c>
      <c r="N27" s="194"/>
    </row>
    <row r="28" spans="1:14" x14ac:dyDescent="0.25">
      <c r="A28" s="233"/>
      <c r="B28" s="242"/>
      <c r="C28" s="239"/>
      <c r="D28" s="105">
        <v>2</v>
      </c>
      <c r="E28" s="135">
        <v>0</v>
      </c>
      <c r="F28" s="135">
        <v>0</v>
      </c>
      <c r="G28" s="135">
        <v>0</v>
      </c>
      <c r="H28" s="135">
        <v>0</v>
      </c>
      <c r="I28" s="163">
        <f t="shared" si="34"/>
        <v>0</v>
      </c>
      <c r="J28" s="163">
        <f t="shared" si="35"/>
        <v>0</v>
      </c>
      <c r="K28" s="163">
        <f t="shared" si="36"/>
        <v>0</v>
      </c>
      <c r="L28" s="163">
        <f t="shared" si="37"/>
        <v>0</v>
      </c>
      <c r="M28" s="135">
        <f t="shared" si="38"/>
        <v>0</v>
      </c>
      <c r="N28" s="194"/>
    </row>
    <row r="29" spans="1:14" x14ac:dyDescent="0.25">
      <c r="A29" s="234"/>
      <c r="B29" s="243"/>
      <c r="C29" s="240"/>
      <c r="D29" s="105">
        <v>3</v>
      </c>
      <c r="E29" s="135">
        <f>E28</f>
        <v>0</v>
      </c>
      <c r="F29" s="135">
        <f t="shared" ref="F29" si="45">F28</f>
        <v>0</v>
      </c>
      <c r="G29" s="135">
        <f t="shared" ref="G29" si="46">G28</f>
        <v>0</v>
      </c>
      <c r="H29" s="135">
        <f t="shared" ref="H29" si="47">H28</f>
        <v>0</v>
      </c>
      <c r="I29" s="163">
        <f t="shared" si="34"/>
        <v>0</v>
      </c>
      <c r="J29" s="163">
        <f t="shared" si="35"/>
        <v>0</v>
      </c>
      <c r="K29" s="163">
        <f t="shared" si="36"/>
        <v>0</v>
      </c>
      <c r="L29" s="163">
        <f t="shared" si="37"/>
        <v>0</v>
      </c>
      <c r="M29" s="135">
        <f t="shared" si="38"/>
        <v>0</v>
      </c>
      <c r="N29" s="194"/>
    </row>
    <row r="30" spans="1:14" x14ac:dyDescent="0.25">
      <c r="A30" s="232" t="s">
        <v>10</v>
      </c>
      <c r="B30" s="241" t="s">
        <v>106</v>
      </c>
      <c r="C30" s="238" t="s">
        <v>185</v>
      </c>
      <c r="D30" s="105">
        <v>1</v>
      </c>
      <c r="E30" s="134">
        <f>E31</f>
        <v>4.0000000000000001E-3</v>
      </c>
      <c r="F30" s="134">
        <f t="shared" ref="F30" si="48">F31</f>
        <v>1.1000000000000001E-3</v>
      </c>
      <c r="G30" s="134">
        <f t="shared" ref="G30" si="49">G31</f>
        <v>1.1000000000000001E-3</v>
      </c>
      <c r="H30" s="134">
        <f t="shared" ref="H30" si="50">H31</f>
        <v>4.0000000000000001E-3</v>
      </c>
      <c r="I30" s="161">
        <f t="shared" si="34"/>
        <v>290.90800000000002</v>
      </c>
      <c r="J30" s="161">
        <f t="shared" si="35"/>
        <v>1450.0002000000002</v>
      </c>
      <c r="K30" s="161">
        <f t="shared" si="36"/>
        <v>1265</v>
      </c>
      <c r="L30" s="161">
        <f t="shared" si="37"/>
        <v>110.908</v>
      </c>
      <c r="M30" s="162">
        <f t="shared" si="38"/>
        <v>3117</v>
      </c>
      <c r="N30" s="194"/>
    </row>
    <row r="31" spans="1:14" x14ac:dyDescent="0.25">
      <c r="A31" s="233"/>
      <c r="B31" s="242"/>
      <c r="C31" s="239"/>
      <c r="D31" s="105">
        <v>2</v>
      </c>
      <c r="E31" s="134">
        <v>4.0000000000000001E-3</v>
      </c>
      <c r="F31" s="134">
        <v>1.1000000000000001E-3</v>
      </c>
      <c r="G31" s="134">
        <v>1.1000000000000001E-3</v>
      </c>
      <c r="H31" s="134">
        <v>4.0000000000000001E-3</v>
      </c>
      <c r="I31" s="161">
        <f t="shared" si="34"/>
        <v>290.90800000000002</v>
      </c>
      <c r="J31" s="161">
        <f t="shared" si="35"/>
        <v>1450.0002000000002</v>
      </c>
      <c r="K31" s="161">
        <f t="shared" si="36"/>
        <v>1265</v>
      </c>
      <c r="L31" s="161">
        <f t="shared" si="37"/>
        <v>110.908</v>
      </c>
      <c r="M31" s="162">
        <f t="shared" si="38"/>
        <v>3117</v>
      </c>
      <c r="N31" s="194"/>
    </row>
    <row r="32" spans="1:14" x14ac:dyDescent="0.25">
      <c r="A32" s="234"/>
      <c r="B32" s="243"/>
      <c r="C32" s="240"/>
      <c r="D32" s="105">
        <v>3</v>
      </c>
      <c r="E32" s="134">
        <f>E31</f>
        <v>4.0000000000000001E-3</v>
      </c>
      <c r="F32" s="134">
        <f t="shared" ref="F32" si="51">F31</f>
        <v>1.1000000000000001E-3</v>
      </c>
      <c r="G32" s="134">
        <f t="shared" ref="G32" si="52">G31</f>
        <v>1.1000000000000001E-3</v>
      </c>
      <c r="H32" s="134">
        <f t="shared" ref="H32" si="53">H31</f>
        <v>4.0000000000000001E-3</v>
      </c>
      <c r="I32" s="161">
        <f t="shared" si="34"/>
        <v>290.90800000000002</v>
      </c>
      <c r="J32" s="161">
        <f t="shared" si="35"/>
        <v>1450.0002000000002</v>
      </c>
      <c r="K32" s="161">
        <f t="shared" si="36"/>
        <v>1265</v>
      </c>
      <c r="L32" s="161">
        <f t="shared" si="37"/>
        <v>110.908</v>
      </c>
      <c r="M32" s="162">
        <f t="shared" si="38"/>
        <v>3117</v>
      </c>
      <c r="N32" s="194"/>
    </row>
    <row r="33" spans="1:14" ht="31.5" x14ac:dyDescent="0.25">
      <c r="A33" s="102" t="s">
        <v>15</v>
      </c>
      <c r="B33" s="106" t="s">
        <v>109</v>
      </c>
      <c r="C33" s="23"/>
      <c r="D33" s="104"/>
      <c r="E33" s="134"/>
      <c r="F33" s="134"/>
      <c r="G33" s="134"/>
      <c r="H33" s="134"/>
      <c r="I33" s="161"/>
      <c r="J33" s="161"/>
      <c r="K33" s="161"/>
      <c r="L33" s="161"/>
      <c r="M33" s="162"/>
      <c r="N33" s="122" t="s">
        <v>211</v>
      </c>
    </row>
    <row r="34" spans="1:14" x14ac:dyDescent="0.25">
      <c r="A34" s="232" t="s">
        <v>7</v>
      </c>
      <c r="B34" s="241" t="s">
        <v>111</v>
      </c>
      <c r="C34" s="238" t="s">
        <v>185</v>
      </c>
      <c r="D34" s="105">
        <v>1</v>
      </c>
      <c r="E34" s="135">
        <f>E35</f>
        <v>0</v>
      </c>
      <c r="F34" s="135">
        <f t="shared" ref="F34" si="54">F35</f>
        <v>0</v>
      </c>
      <c r="G34" s="135">
        <f t="shared" ref="G34" si="55">G35</f>
        <v>0</v>
      </c>
      <c r="H34" s="135">
        <f t="shared" ref="H34" si="56">H35</f>
        <v>0</v>
      </c>
      <c r="I34" s="163">
        <f t="shared" ref="I34:I42" si="57">E34*$I$6</f>
        <v>0</v>
      </c>
      <c r="J34" s="163">
        <f t="shared" ref="J34:J42" si="58">F34*$J$6</f>
        <v>0</v>
      </c>
      <c r="K34" s="163">
        <f t="shared" ref="K34:K42" si="59">G34*$K$6</f>
        <v>0</v>
      </c>
      <c r="L34" s="163">
        <f t="shared" ref="L34:L42" si="60">H34*$L$6</f>
        <v>0</v>
      </c>
      <c r="M34" s="135">
        <f t="shared" ref="M34:M42" si="61">ROUND(SUM(I34:L34),0)</f>
        <v>0</v>
      </c>
      <c r="N34" s="194"/>
    </row>
    <row r="35" spans="1:14" x14ac:dyDescent="0.25">
      <c r="A35" s="233"/>
      <c r="B35" s="242"/>
      <c r="C35" s="239"/>
      <c r="D35" s="105">
        <v>2</v>
      </c>
      <c r="E35" s="135">
        <v>0</v>
      </c>
      <c r="F35" s="135">
        <v>0</v>
      </c>
      <c r="G35" s="135">
        <v>0</v>
      </c>
      <c r="H35" s="135">
        <v>0</v>
      </c>
      <c r="I35" s="163">
        <f t="shared" si="57"/>
        <v>0</v>
      </c>
      <c r="J35" s="163">
        <f t="shared" si="58"/>
        <v>0</v>
      </c>
      <c r="K35" s="163">
        <f t="shared" si="59"/>
        <v>0</v>
      </c>
      <c r="L35" s="163">
        <f t="shared" si="60"/>
        <v>0</v>
      </c>
      <c r="M35" s="135">
        <f t="shared" si="61"/>
        <v>0</v>
      </c>
      <c r="N35" s="194"/>
    </row>
    <row r="36" spans="1:14" x14ac:dyDescent="0.25">
      <c r="A36" s="234"/>
      <c r="B36" s="243"/>
      <c r="C36" s="240"/>
      <c r="D36" s="105">
        <v>3</v>
      </c>
      <c r="E36" s="135">
        <f>E35</f>
        <v>0</v>
      </c>
      <c r="F36" s="135">
        <f t="shared" ref="F36" si="62">F35</f>
        <v>0</v>
      </c>
      <c r="G36" s="135">
        <f t="shared" ref="G36" si="63">G35</f>
        <v>0</v>
      </c>
      <c r="H36" s="135">
        <f t="shared" ref="H36" si="64">H35</f>
        <v>0</v>
      </c>
      <c r="I36" s="163">
        <f t="shared" si="57"/>
        <v>0</v>
      </c>
      <c r="J36" s="163">
        <f t="shared" si="58"/>
        <v>0</v>
      </c>
      <c r="K36" s="163">
        <f t="shared" si="59"/>
        <v>0</v>
      </c>
      <c r="L36" s="163">
        <f t="shared" si="60"/>
        <v>0</v>
      </c>
      <c r="M36" s="135">
        <f t="shared" si="61"/>
        <v>0</v>
      </c>
      <c r="N36" s="194"/>
    </row>
    <row r="37" spans="1:14" x14ac:dyDescent="0.25">
      <c r="A37" s="232" t="s">
        <v>9</v>
      </c>
      <c r="B37" s="241" t="s">
        <v>112</v>
      </c>
      <c r="C37" s="238" t="s">
        <v>185</v>
      </c>
      <c r="D37" s="105">
        <v>1</v>
      </c>
      <c r="E37" s="135">
        <f t="shared" ref="E37" si="65">E38</f>
        <v>0</v>
      </c>
      <c r="F37" s="135">
        <f t="shared" ref="F37" si="66">F38</f>
        <v>0</v>
      </c>
      <c r="G37" s="135">
        <f t="shared" ref="G37" si="67">G38</f>
        <v>0</v>
      </c>
      <c r="H37" s="135">
        <f t="shared" ref="H37" si="68">H38</f>
        <v>0</v>
      </c>
      <c r="I37" s="163">
        <f t="shared" si="57"/>
        <v>0</v>
      </c>
      <c r="J37" s="163">
        <f t="shared" si="58"/>
        <v>0</v>
      </c>
      <c r="K37" s="163">
        <f t="shared" si="59"/>
        <v>0</v>
      </c>
      <c r="L37" s="163">
        <f t="shared" si="60"/>
        <v>0</v>
      </c>
      <c r="M37" s="135">
        <f t="shared" si="61"/>
        <v>0</v>
      </c>
      <c r="N37" s="194"/>
    </row>
    <row r="38" spans="1:14" x14ac:dyDescent="0.25">
      <c r="A38" s="233"/>
      <c r="B38" s="242"/>
      <c r="C38" s="239"/>
      <c r="D38" s="105">
        <v>2</v>
      </c>
      <c r="E38" s="135">
        <v>0</v>
      </c>
      <c r="F38" s="135">
        <v>0</v>
      </c>
      <c r="G38" s="135">
        <v>0</v>
      </c>
      <c r="H38" s="135">
        <v>0</v>
      </c>
      <c r="I38" s="163">
        <f t="shared" si="57"/>
        <v>0</v>
      </c>
      <c r="J38" s="163">
        <f t="shared" si="58"/>
        <v>0</v>
      </c>
      <c r="K38" s="163">
        <f t="shared" si="59"/>
        <v>0</v>
      </c>
      <c r="L38" s="163">
        <f t="shared" si="60"/>
        <v>0</v>
      </c>
      <c r="M38" s="135">
        <f t="shared" si="61"/>
        <v>0</v>
      </c>
      <c r="N38" s="194"/>
    </row>
    <row r="39" spans="1:14" x14ac:dyDescent="0.25">
      <c r="A39" s="234"/>
      <c r="B39" s="243"/>
      <c r="C39" s="240"/>
      <c r="D39" s="105">
        <v>3</v>
      </c>
      <c r="E39" s="135">
        <f t="shared" ref="E39" si="69">E38</f>
        <v>0</v>
      </c>
      <c r="F39" s="135">
        <f t="shared" ref="F39" si="70">F38</f>
        <v>0</v>
      </c>
      <c r="G39" s="135">
        <f t="shared" ref="G39" si="71">G38</f>
        <v>0</v>
      </c>
      <c r="H39" s="135">
        <f t="shared" ref="H39" si="72">H38</f>
        <v>0</v>
      </c>
      <c r="I39" s="163">
        <f t="shared" si="57"/>
        <v>0</v>
      </c>
      <c r="J39" s="163">
        <f t="shared" si="58"/>
        <v>0</v>
      </c>
      <c r="K39" s="163">
        <f t="shared" si="59"/>
        <v>0</v>
      </c>
      <c r="L39" s="163">
        <f t="shared" si="60"/>
        <v>0</v>
      </c>
      <c r="M39" s="135">
        <f t="shared" si="61"/>
        <v>0</v>
      </c>
      <c r="N39" s="194"/>
    </row>
    <row r="40" spans="1:14" x14ac:dyDescent="0.25">
      <c r="A40" s="232" t="s">
        <v>10</v>
      </c>
      <c r="B40" s="241" t="s">
        <v>110</v>
      </c>
      <c r="C40" s="238" t="s">
        <v>185</v>
      </c>
      <c r="D40" s="105">
        <v>1</v>
      </c>
      <c r="E40" s="134">
        <f t="shared" ref="E40" si="73">E41</f>
        <v>0.14399999999999999</v>
      </c>
      <c r="F40" s="134">
        <f t="shared" ref="F40" si="74">F41</f>
        <v>3.8899999999999997E-2</v>
      </c>
      <c r="G40" s="134">
        <f t="shared" ref="G40" si="75">G41</f>
        <v>3.8899999999999997E-2</v>
      </c>
      <c r="H40" s="134">
        <f t="shared" ref="H40" si="76">H41</f>
        <v>0.14399999999999999</v>
      </c>
      <c r="I40" s="161">
        <f t="shared" si="57"/>
        <v>10472.688</v>
      </c>
      <c r="J40" s="161">
        <f t="shared" si="58"/>
        <v>51277.279799999997</v>
      </c>
      <c r="K40" s="161">
        <f t="shared" si="59"/>
        <v>44735</v>
      </c>
      <c r="L40" s="161">
        <f t="shared" si="60"/>
        <v>3992.6879999999996</v>
      </c>
      <c r="M40" s="162">
        <f t="shared" si="61"/>
        <v>110478</v>
      </c>
      <c r="N40" s="122"/>
    </row>
    <row r="41" spans="1:14" x14ac:dyDescent="0.25">
      <c r="A41" s="233"/>
      <c r="B41" s="242"/>
      <c r="C41" s="239"/>
      <c r="D41" s="105">
        <v>2</v>
      </c>
      <c r="E41" s="134">
        <v>0.14399999999999999</v>
      </c>
      <c r="F41" s="134">
        <v>3.8899999999999997E-2</v>
      </c>
      <c r="G41" s="134">
        <v>3.8899999999999997E-2</v>
      </c>
      <c r="H41" s="134">
        <v>0.14399999999999999</v>
      </c>
      <c r="I41" s="161">
        <f t="shared" si="57"/>
        <v>10472.688</v>
      </c>
      <c r="J41" s="161">
        <f t="shared" si="58"/>
        <v>51277.279799999997</v>
      </c>
      <c r="K41" s="161">
        <f t="shared" si="59"/>
        <v>44735</v>
      </c>
      <c r="L41" s="161">
        <f t="shared" si="60"/>
        <v>3992.6879999999996</v>
      </c>
      <c r="M41" s="162">
        <f t="shared" si="61"/>
        <v>110478</v>
      </c>
      <c r="N41" s="194"/>
    </row>
    <row r="42" spans="1:14" x14ac:dyDescent="0.25">
      <c r="A42" s="234"/>
      <c r="B42" s="243"/>
      <c r="C42" s="240"/>
      <c r="D42" s="105">
        <v>3</v>
      </c>
      <c r="E42" s="134">
        <f t="shared" ref="E42" si="77">E41</f>
        <v>0.14399999999999999</v>
      </c>
      <c r="F42" s="134">
        <f t="shared" ref="F42" si="78">F41</f>
        <v>3.8899999999999997E-2</v>
      </c>
      <c r="G42" s="134">
        <f t="shared" ref="G42" si="79">G41</f>
        <v>3.8899999999999997E-2</v>
      </c>
      <c r="H42" s="134">
        <f t="shared" ref="H42" si="80">H41</f>
        <v>0.14399999999999999</v>
      </c>
      <c r="I42" s="161">
        <f t="shared" si="57"/>
        <v>10472.688</v>
      </c>
      <c r="J42" s="161">
        <f t="shared" si="58"/>
        <v>51277.279799999997</v>
      </c>
      <c r="K42" s="161">
        <f t="shared" si="59"/>
        <v>44735</v>
      </c>
      <c r="L42" s="161">
        <f t="shared" si="60"/>
        <v>3992.6879999999996</v>
      </c>
      <c r="M42" s="162">
        <f t="shared" si="61"/>
        <v>110478</v>
      </c>
      <c r="N42" s="194"/>
    </row>
    <row r="43" spans="1:14" ht="31.5" x14ac:dyDescent="0.25">
      <c r="A43" s="107" t="s">
        <v>16</v>
      </c>
      <c r="B43" s="106" t="s">
        <v>113</v>
      </c>
      <c r="C43" s="23"/>
      <c r="D43" s="108"/>
      <c r="E43" s="134"/>
      <c r="F43" s="134"/>
      <c r="G43" s="134"/>
      <c r="H43" s="134"/>
      <c r="I43" s="161"/>
      <c r="J43" s="161"/>
      <c r="K43" s="161"/>
      <c r="L43" s="161"/>
      <c r="M43" s="162"/>
      <c r="N43" s="122" t="s">
        <v>215</v>
      </c>
    </row>
    <row r="44" spans="1:14" x14ac:dyDescent="0.25">
      <c r="A44" s="247">
        <v>1</v>
      </c>
      <c r="B44" s="241" t="s">
        <v>126</v>
      </c>
      <c r="C44" s="238" t="s">
        <v>185</v>
      </c>
      <c r="D44" s="105">
        <v>1</v>
      </c>
      <c r="E44" s="135">
        <f>E45</f>
        <v>0</v>
      </c>
      <c r="F44" s="135">
        <f t="shared" ref="F44" si="81">F45</f>
        <v>0</v>
      </c>
      <c r="G44" s="135">
        <f t="shared" ref="G44" si="82">G45</f>
        <v>0</v>
      </c>
      <c r="H44" s="135">
        <f t="shared" ref="H44" si="83">H45</f>
        <v>0</v>
      </c>
      <c r="I44" s="163">
        <f t="shared" ref="I44:I55" si="84">E44*$I$6</f>
        <v>0</v>
      </c>
      <c r="J44" s="163">
        <f t="shared" ref="J44:J55" si="85">F44*$J$6</f>
        <v>0</v>
      </c>
      <c r="K44" s="163">
        <f t="shared" ref="K44:K55" si="86">G44*$K$6</f>
        <v>0</v>
      </c>
      <c r="L44" s="163">
        <f t="shared" ref="L44:L55" si="87">H44*$L$6</f>
        <v>0</v>
      </c>
      <c r="M44" s="135">
        <f t="shared" ref="M44:M55" si="88">ROUND(SUM(I44:L44),0)</f>
        <v>0</v>
      </c>
      <c r="N44" s="194"/>
    </row>
    <row r="45" spans="1:14" x14ac:dyDescent="0.25">
      <c r="A45" s="248"/>
      <c r="B45" s="242"/>
      <c r="C45" s="239"/>
      <c r="D45" s="105">
        <v>2</v>
      </c>
      <c r="E45" s="135">
        <v>0</v>
      </c>
      <c r="F45" s="135">
        <v>0</v>
      </c>
      <c r="G45" s="135">
        <v>0</v>
      </c>
      <c r="H45" s="135">
        <v>0</v>
      </c>
      <c r="I45" s="163">
        <f t="shared" si="84"/>
        <v>0</v>
      </c>
      <c r="J45" s="163">
        <f t="shared" si="85"/>
        <v>0</v>
      </c>
      <c r="K45" s="163">
        <f t="shared" si="86"/>
        <v>0</v>
      </c>
      <c r="L45" s="163">
        <f t="shared" si="87"/>
        <v>0</v>
      </c>
      <c r="M45" s="135">
        <f t="shared" si="88"/>
        <v>0</v>
      </c>
      <c r="N45" s="194"/>
    </row>
    <row r="46" spans="1:14" x14ac:dyDescent="0.25">
      <c r="A46" s="249"/>
      <c r="B46" s="243"/>
      <c r="C46" s="240"/>
      <c r="D46" s="105">
        <v>3</v>
      </c>
      <c r="E46" s="135">
        <f>E45</f>
        <v>0</v>
      </c>
      <c r="F46" s="135">
        <f t="shared" ref="F46" si="89">F45</f>
        <v>0</v>
      </c>
      <c r="G46" s="135">
        <f t="shared" ref="G46" si="90">G45</f>
        <v>0</v>
      </c>
      <c r="H46" s="135">
        <f t="shared" ref="H46" si="91">H45</f>
        <v>0</v>
      </c>
      <c r="I46" s="163">
        <f t="shared" si="84"/>
        <v>0</v>
      </c>
      <c r="J46" s="163">
        <f t="shared" si="85"/>
        <v>0</v>
      </c>
      <c r="K46" s="163">
        <f t="shared" si="86"/>
        <v>0</v>
      </c>
      <c r="L46" s="163">
        <f t="shared" si="87"/>
        <v>0</v>
      </c>
      <c r="M46" s="135">
        <f t="shared" si="88"/>
        <v>0</v>
      </c>
      <c r="N46" s="194"/>
    </row>
    <row r="47" spans="1:14" x14ac:dyDescent="0.25">
      <c r="A47" s="247">
        <v>2</v>
      </c>
      <c r="B47" s="241" t="s">
        <v>114</v>
      </c>
      <c r="C47" s="238" t="s">
        <v>185</v>
      </c>
      <c r="D47" s="105">
        <v>1</v>
      </c>
      <c r="E47" s="135">
        <f t="shared" ref="E47" si="92">E48</f>
        <v>0</v>
      </c>
      <c r="F47" s="135">
        <f t="shared" ref="F47" si="93">F48</f>
        <v>0</v>
      </c>
      <c r="G47" s="135">
        <f t="shared" ref="G47" si="94">G48</f>
        <v>0</v>
      </c>
      <c r="H47" s="135">
        <f t="shared" ref="H47" si="95">H48</f>
        <v>0</v>
      </c>
      <c r="I47" s="163">
        <f t="shared" si="84"/>
        <v>0</v>
      </c>
      <c r="J47" s="163">
        <f t="shared" si="85"/>
        <v>0</v>
      </c>
      <c r="K47" s="163">
        <f t="shared" si="86"/>
        <v>0</v>
      </c>
      <c r="L47" s="163">
        <f t="shared" si="87"/>
        <v>0</v>
      </c>
      <c r="M47" s="135">
        <f t="shared" si="88"/>
        <v>0</v>
      </c>
      <c r="N47" s="194"/>
    </row>
    <row r="48" spans="1:14" x14ac:dyDescent="0.25">
      <c r="A48" s="248"/>
      <c r="B48" s="242"/>
      <c r="C48" s="239"/>
      <c r="D48" s="105">
        <v>2</v>
      </c>
      <c r="E48" s="135">
        <v>0</v>
      </c>
      <c r="F48" s="135">
        <v>0</v>
      </c>
      <c r="G48" s="135">
        <v>0</v>
      </c>
      <c r="H48" s="135">
        <v>0</v>
      </c>
      <c r="I48" s="163">
        <f t="shared" si="84"/>
        <v>0</v>
      </c>
      <c r="J48" s="163">
        <f t="shared" si="85"/>
        <v>0</v>
      </c>
      <c r="K48" s="163">
        <f t="shared" si="86"/>
        <v>0</v>
      </c>
      <c r="L48" s="163">
        <f t="shared" si="87"/>
        <v>0</v>
      </c>
      <c r="M48" s="135">
        <f t="shared" si="88"/>
        <v>0</v>
      </c>
      <c r="N48" s="194"/>
    </row>
    <row r="49" spans="1:14" x14ac:dyDescent="0.25">
      <c r="A49" s="249"/>
      <c r="B49" s="243"/>
      <c r="C49" s="240"/>
      <c r="D49" s="105">
        <v>3</v>
      </c>
      <c r="E49" s="135">
        <f t="shared" ref="E49" si="96">E48</f>
        <v>0</v>
      </c>
      <c r="F49" s="135">
        <f t="shared" ref="F49" si="97">F48</f>
        <v>0</v>
      </c>
      <c r="G49" s="135">
        <f t="shared" ref="G49" si="98">G48</f>
        <v>0</v>
      </c>
      <c r="H49" s="135">
        <f t="shared" ref="H49" si="99">H48</f>
        <v>0</v>
      </c>
      <c r="I49" s="163">
        <f t="shared" si="84"/>
        <v>0</v>
      </c>
      <c r="J49" s="163">
        <f t="shared" si="85"/>
        <v>0</v>
      </c>
      <c r="K49" s="163">
        <f t="shared" si="86"/>
        <v>0</v>
      </c>
      <c r="L49" s="163">
        <f t="shared" si="87"/>
        <v>0</v>
      </c>
      <c r="M49" s="135">
        <f t="shared" si="88"/>
        <v>0</v>
      </c>
      <c r="N49" s="194"/>
    </row>
    <row r="50" spans="1:14" x14ac:dyDescent="0.25">
      <c r="A50" s="247">
        <v>3</v>
      </c>
      <c r="B50" s="241" t="s">
        <v>115</v>
      </c>
      <c r="C50" s="238" t="s">
        <v>185</v>
      </c>
      <c r="D50" s="105">
        <v>1</v>
      </c>
      <c r="E50" s="135">
        <f t="shared" ref="E50" si="100">E51</f>
        <v>0</v>
      </c>
      <c r="F50" s="135">
        <f t="shared" ref="F50" si="101">F51</f>
        <v>0</v>
      </c>
      <c r="G50" s="135">
        <f t="shared" ref="G50" si="102">G51</f>
        <v>0</v>
      </c>
      <c r="H50" s="135">
        <f t="shared" ref="H50" si="103">H51</f>
        <v>0</v>
      </c>
      <c r="I50" s="163">
        <f t="shared" si="84"/>
        <v>0</v>
      </c>
      <c r="J50" s="163">
        <f t="shared" si="85"/>
        <v>0</v>
      </c>
      <c r="K50" s="163">
        <f t="shared" si="86"/>
        <v>0</v>
      </c>
      <c r="L50" s="163">
        <f t="shared" si="87"/>
        <v>0</v>
      </c>
      <c r="M50" s="135">
        <f t="shared" si="88"/>
        <v>0</v>
      </c>
      <c r="N50" s="194"/>
    </row>
    <row r="51" spans="1:14" x14ac:dyDescent="0.25">
      <c r="A51" s="248"/>
      <c r="B51" s="242"/>
      <c r="C51" s="239"/>
      <c r="D51" s="105">
        <v>2</v>
      </c>
      <c r="E51" s="135">
        <v>0</v>
      </c>
      <c r="F51" s="135">
        <v>0</v>
      </c>
      <c r="G51" s="135">
        <v>0</v>
      </c>
      <c r="H51" s="135">
        <v>0</v>
      </c>
      <c r="I51" s="163">
        <f t="shared" si="84"/>
        <v>0</v>
      </c>
      <c r="J51" s="163">
        <f t="shared" si="85"/>
        <v>0</v>
      </c>
      <c r="K51" s="163">
        <f t="shared" si="86"/>
        <v>0</v>
      </c>
      <c r="L51" s="163">
        <f t="shared" si="87"/>
        <v>0</v>
      </c>
      <c r="M51" s="135">
        <f t="shared" si="88"/>
        <v>0</v>
      </c>
      <c r="N51" s="194"/>
    </row>
    <row r="52" spans="1:14" x14ac:dyDescent="0.25">
      <c r="A52" s="249"/>
      <c r="B52" s="243"/>
      <c r="C52" s="240"/>
      <c r="D52" s="105">
        <v>3</v>
      </c>
      <c r="E52" s="135">
        <f t="shared" ref="E52" si="104">E51</f>
        <v>0</v>
      </c>
      <c r="F52" s="135">
        <f t="shared" ref="F52" si="105">F51</f>
        <v>0</v>
      </c>
      <c r="G52" s="135">
        <f t="shared" ref="G52" si="106">G51</f>
        <v>0</v>
      </c>
      <c r="H52" s="135">
        <f t="shared" ref="H52" si="107">H51</f>
        <v>0</v>
      </c>
      <c r="I52" s="163">
        <f t="shared" si="84"/>
        <v>0</v>
      </c>
      <c r="J52" s="163">
        <f t="shared" si="85"/>
        <v>0</v>
      </c>
      <c r="K52" s="163">
        <f t="shared" si="86"/>
        <v>0</v>
      </c>
      <c r="L52" s="163">
        <f t="shared" si="87"/>
        <v>0</v>
      </c>
      <c r="M52" s="135">
        <f t="shared" si="88"/>
        <v>0</v>
      </c>
      <c r="N52" s="194"/>
    </row>
    <row r="53" spans="1:14" x14ac:dyDescent="0.25">
      <c r="A53" s="247">
        <v>4</v>
      </c>
      <c r="B53" s="241" t="s">
        <v>106</v>
      </c>
      <c r="C53" s="238" t="s">
        <v>185</v>
      </c>
      <c r="D53" s="105">
        <v>1</v>
      </c>
      <c r="E53" s="134">
        <f>E54</f>
        <v>4.0000000000000001E-3</v>
      </c>
      <c r="F53" s="134">
        <f t="shared" ref="F53" si="108">F54</f>
        <v>1.1000000000000001E-3</v>
      </c>
      <c r="G53" s="134">
        <f t="shared" ref="G53" si="109">G54</f>
        <v>1.1000000000000001E-3</v>
      </c>
      <c r="H53" s="134">
        <f t="shared" ref="H53" si="110">H54</f>
        <v>4.0000000000000001E-3</v>
      </c>
      <c r="I53" s="161">
        <f t="shared" si="84"/>
        <v>290.90800000000002</v>
      </c>
      <c r="J53" s="161">
        <f t="shared" si="85"/>
        <v>1450.0002000000002</v>
      </c>
      <c r="K53" s="161">
        <f t="shared" si="86"/>
        <v>1265</v>
      </c>
      <c r="L53" s="161">
        <f t="shared" si="87"/>
        <v>110.908</v>
      </c>
      <c r="M53" s="162">
        <f t="shared" si="88"/>
        <v>3117</v>
      </c>
      <c r="N53" s="194"/>
    </row>
    <row r="54" spans="1:14" x14ac:dyDescent="0.25">
      <c r="A54" s="248"/>
      <c r="B54" s="242"/>
      <c r="C54" s="239"/>
      <c r="D54" s="105">
        <v>2</v>
      </c>
      <c r="E54" s="134">
        <v>4.0000000000000001E-3</v>
      </c>
      <c r="F54" s="134">
        <v>1.1000000000000001E-3</v>
      </c>
      <c r="G54" s="134">
        <v>1.1000000000000001E-3</v>
      </c>
      <c r="H54" s="134">
        <v>4.0000000000000001E-3</v>
      </c>
      <c r="I54" s="161">
        <f t="shared" si="84"/>
        <v>290.90800000000002</v>
      </c>
      <c r="J54" s="161">
        <f t="shared" si="85"/>
        <v>1450.0002000000002</v>
      </c>
      <c r="K54" s="161">
        <f t="shared" si="86"/>
        <v>1265</v>
      </c>
      <c r="L54" s="161">
        <f t="shared" si="87"/>
        <v>110.908</v>
      </c>
      <c r="M54" s="162">
        <f t="shared" si="88"/>
        <v>3117</v>
      </c>
      <c r="N54" s="194"/>
    </row>
    <row r="55" spans="1:14" x14ac:dyDescent="0.25">
      <c r="A55" s="249"/>
      <c r="B55" s="243"/>
      <c r="C55" s="240"/>
      <c r="D55" s="105">
        <v>3</v>
      </c>
      <c r="E55" s="134">
        <f t="shared" ref="E55" si="111">E54</f>
        <v>4.0000000000000001E-3</v>
      </c>
      <c r="F55" s="134">
        <f t="shared" ref="F55" si="112">F54</f>
        <v>1.1000000000000001E-3</v>
      </c>
      <c r="G55" s="134">
        <f t="shared" ref="G55" si="113">G54</f>
        <v>1.1000000000000001E-3</v>
      </c>
      <c r="H55" s="134">
        <f t="shared" ref="H55" si="114">H54</f>
        <v>4.0000000000000001E-3</v>
      </c>
      <c r="I55" s="161">
        <f t="shared" si="84"/>
        <v>290.90800000000002</v>
      </c>
      <c r="J55" s="161">
        <f t="shared" si="85"/>
        <v>1450.0002000000002</v>
      </c>
      <c r="K55" s="161">
        <f t="shared" si="86"/>
        <v>1265</v>
      </c>
      <c r="L55" s="161">
        <f t="shared" si="87"/>
        <v>110.908</v>
      </c>
      <c r="M55" s="162">
        <f t="shared" si="88"/>
        <v>3117</v>
      </c>
      <c r="N55" s="194"/>
    </row>
    <row r="56" spans="1:14" ht="31.5" x14ac:dyDescent="0.25">
      <c r="A56" s="107" t="s">
        <v>17</v>
      </c>
      <c r="B56" s="103" t="s">
        <v>116</v>
      </c>
      <c r="C56" s="23"/>
      <c r="D56" s="109"/>
      <c r="E56" s="134"/>
      <c r="F56" s="134"/>
      <c r="G56" s="134"/>
      <c r="H56" s="134"/>
      <c r="I56" s="161"/>
      <c r="J56" s="161"/>
      <c r="K56" s="161"/>
      <c r="L56" s="161"/>
      <c r="M56" s="162"/>
      <c r="N56" s="122" t="s">
        <v>219</v>
      </c>
    </row>
    <row r="57" spans="1:14" ht="31.5" x14ac:dyDescent="0.25">
      <c r="A57" s="108">
        <v>1</v>
      </c>
      <c r="B57" s="110" t="s">
        <v>116</v>
      </c>
      <c r="C57" s="23" t="s">
        <v>185</v>
      </c>
      <c r="D57" s="109" t="s">
        <v>33</v>
      </c>
      <c r="E57" s="134">
        <v>3.2000000000000001E-2</v>
      </c>
      <c r="F57" s="134">
        <v>8.6E-3</v>
      </c>
      <c r="G57" s="134">
        <v>8.6E-3</v>
      </c>
      <c r="H57" s="134">
        <v>3.2000000000000001E-2</v>
      </c>
      <c r="I57" s="161">
        <f>E57*$I$6</f>
        <v>2327.2640000000001</v>
      </c>
      <c r="J57" s="161">
        <f>F57*$J$6</f>
        <v>11336.3652</v>
      </c>
      <c r="K57" s="161">
        <f>G57*$K$6</f>
        <v>9890</v>
      </c>
      <c r="L57" s="161">
        <f>H57*$L$6</f>
        <v>887.26400000000001</v>
      </c>
      <c r="M57" s="162">
        <f>ROUND(SUM(I57:L57),0)</f>
        <v>24441</v>
      </c>
      <c r="N57" s="194"/>
    </row>
    <row r="58" spans="1:14" ht="47.25" x14ac:dyDescent="0.25">
      <c r="A58" s="107" t="s">
        <v>18</v>
      </c>
      <c r="B58" s="103" t="s">
        <v>117</v>
      </c>
      <c r="C58" s="23"/>
      <c r="D58" s="108"/>
      <c r="E58" s="134"/>
      <c r="F58" s="134"/>
      <c r="G58" s="134"/>
      <c r="H58" s="134"/>
      <c r="I58" s="161"/>
      <c r="J58" s="161"/>
      <c r="K58" s="161"/>
      <c r="L58" s="161"/>
      <c r="M58" s="162"/>
      <c r="N58" s="122" t="s">
        <v>223</v>
      </c>
    </row>
    <row r="59" spans="1:14" ht="97.5" customHeight="1" x14ac:dyDescent="0.25">
      <c r="A59" s="108">
        <v>1</v>
      </c>
      <c r="B59" s="57" t="s">
        <v>125</v>
      </c>
      <c r="C59" s="23" t="s">
        <v>185</v>
      </c>
      <c r="D59" s="109" t="s">
        <v>33</v>
      </c>
      <c r="E59" s="134">
        <v>9.6000000000000002E-2</v>
      </c>
      <c r="F59" s="134">
        <v>2.5899999999999999E-2</v>
      </c>
      <c r="G59" s="134">
        <v>2.5899999999999999E-2</v>
      </c>
      <c r="H59" s="134">
        <v>9.6000000000000002E-2</v>
      </c>
      <c r="I59" s="161">
        <f>E59*$I$6</f>
        <v>6981.7920000000004</v>
      </c>
      <c r="J59" s="161">
        <f>F59*$J$6</f>
        <v>34140.913800000002</v>
      </c>
      <c r="K59" s="161">
        <f>G59*$K$6</f>
        <v>29785</v>
      </c>
      <c r="L59" s="161">
        <f>H59*$L$6</f>
        <v>2661.7919999999999</v>
      </c>
      <c r="M59" s="162">
        <f>ROUND(SUM(I59:L59),0)</f>
        <v>73569</v>
      </c>
      <c r="N59" s="122"/>
    </row>
    <row r="60" spans="1:14" ht="47.25" x14ac:dyDescent="0.25">
      <c r="A60" s="108">
        <v>2</v>
      </c>
      <c r="B60" s="57" t="s">
        <v>118</v>
      </c>
      <c r="C60" s="23" t="s">
        <v>185</v>
      </c>
      <c r="D60" s="109" t="s">
        <v>33</v>
      </c>
      <c r="E60" s="135">
        <v>0</v>
      </c>
      <c r="F60" s="135">
        <v>0</v>
      </c>
      <c r="G60" s="135">
        <v>0</v>
      </c>
      <c r="H60" s="135">
        <v>0</v>
      </c>
      <c r="I60" s="163">
        <f>E60*$I$6</f>
        <v>0</v>
      </c>
      <c r="J60" s="163">
        <f>F60*$J$6</f>
        <v>0</v>
      </c>
      <c r="K60" s="163">
        <f>G60*$K$6</f>
        <v>0</v>
      </c>
      <c r="L60" s="163">
        <f>H60*$L$6</f>
        <v>0</v>
      </c>
      <c r="M60" s="135">
        <f>ROUND(SUM(I60:L60),0)</f>
        <v>0</v>
      </c>
      <c r="N60" s="194"/>
    </row>
    <row r="61" spans="1:14" ht="31.5" x14ac:dyDescent="0.25">
      <c r="A61" s="107" t="s">
        <v>19</v>
      </c>
      <c r="B61" s="111" t="s">
        <v>119</v>
      </c>
      <c r="C61" s="23"/>
      <c r="D61" s="108"/>
      <c r="E61" s="134"/>
      <c r="F61" s="134"/>
      <c r="G61" s="134"/>
      <c r="H61" s="134"/>
      <c r="I61" s="161"/>
      <c r="J61" s="161"/>
      <c r="K61" s="161"/>
      <c r="L61" s="161"/>
      <c r="M61" s="162"/>
      <c r="N61" s="122" t="s">
        <v>227</v>
      </c>
    </row>
    <row r="62" spans="1:14" ht="47.25" x14ac:dyDescent="0.25">
      <c r="A62" s="108">
        <v>1</v>
      </c>
      <c r="B62" s="57" t="s">
        <v>154</v>
      </c>
      <c r="C62" s="23" t="s">
        <v>185</v>
      </c>
      <c r="D62" s="109" t="s">
        <v>33</v>
      </c>
      <c r="E62" s="135">
        <v>0</v>
      </c>
      <c r="F62" s="135">
        <v>0</v>
      </c>
      <c r="G62" s="135">
        <v>0</v>
      </c>
      <c r="H62" s="135">
        <v>0</v>
      </c>
      <c r="I62" s="163">
        <f>E62*$I$6</f>
        <v>0</v>
      </c>
      <c r="J62" s="163">
        <f>F62*$J$6</f>
        <v>0</v>
      </c>
      <c r="K62" s="163">
        <f>G62*$K$6</f>
        <v>0</v>
      </c>
      <c r="L62" s="163">
        <f>H62*$L$6</f>
        <v>0</v>
      </c>
      <c r="M62" s="135">
        <f>ROUND(SUM(I62:L62),0)</f>
        <v>0</v>
      </c>
      <c r="N62" s="194"/>
    </row>
    <row r="63" spans="1:14" ht="47.25" x14ac:dyDescent="0.25">
      <c r="A63" s="108">
        <v>2</v>
      </c>
      <c r="B63" s="57" t="s">
        <v>155</v>
      </c>
      <c r="C63" s="23" t="s">
        <v>185</v>
      </c>
      <c r="D63" s="109" t="s">
        <v>33</v>
      </c>
      <c r="E63" s="134">
        <v>0.14399999999999999</v>
      </c>
      <c r="F63" s="134">
        <v>3.8899999999999997E-2</v>
      </c>
      <c r="G63" s="134">
        <v>3.8899999999999997E-2</v>
      </c>
      <c r="H63" s="134">
        <v>0.14399999999999999</v>
      </c>
      <c r="I63" s="161">
        <f>E63*$I$6</f>
        <v>10472.688</v>
      </c>
      <c r="J63" s="161">
        <f>F63*$J$6</f>
        <v>51277.279799999997</v>
      </c>
      <c r="K63" s="161">
        <f>G63*$K$6</f>
        <v>44735</v>
      </c>
      <c r="L63" s="161">
        <f>H63*$L$6</f>
        <v>3992.6879999999996</v>
      </c>
      <c r="M63" s="162">
        <f>ROUND(SUM(I63:L63),0)</f>
        <v>110478</v>
      </c>
      <c r="N63" s="194"/>
    </row>
    <row r="64" spans="1:14" ht="31.5" x14ac:dyDescent="0.25">
      <c r="A64" s="107" t="s">
        <v>20</v>
      </c>
      <c r="B64" s="111" t="s">
        <v>124</v>
      </c>
      <c r="C64" s="100"/>
      <c r="D64" s="108"/>
      <c r="E64" s="134"/>
      <c r="F64" s="134"/>
      <c r="G64" s="134"/>
      <c r="H64" s="134"/>
      <c r="I64" s="161"/>
      <c r="J64" s="161"/>
      <c r="K64" s="161"/>
      <c r="L64" s="161"/>
      <c r="M64" s="162"/>
      <c r="N64" s="122" t="s">
        <v>231</v>
      </c>
    </row>
    <row r="65" spans="1:14" ht="15.75" customHeight="1" x14ac:dyDescent="0.25">
      <c r="A65" s="247">
        <v>1</v>
      </c>
      <c r="B65" s="241" t="s">
        <v>120</v>
      </c>
      <c r="C65" s="238" t="s">
        <v>186</v>
      </c>
      <c r="D65" s="105">
        <v>1</v>
      </c>
      <c r="E65" s="135">
        <f t="shared" ref="E65" si="115">E66</f>
        <v>0</v>
      </c>
      <c r="F65" s="135">
        <f t="shared" ref="F65" si="116">F66</f>
        <v>0</v>
      </c>
      <c r="G65" s="135">
        <f t="shared" ref="G65" si="117">G66</f>
        <v>0</v>
      </c>
      <c r="H65" s="135">
        <f t="shared" ref="H65" si="118">H66</f>
        <v>0</v>
      </c>
      <c r="I65" s="163">
        <f t="shared" ref="I65:I76" si="119">E65*$I$6</f>
        <v>0</v>
      </c>
      <c r="J65" s="163">
        <f t="shared" ref="J65:J76" si="120">F65*$J$6</f>
        <v>0</v>
      </c>
      <c r="K65" s="163">
        <f t="shared" ref="K65:K76" si="121">G65*$K$6</f>
        <v>0</v>
      </c>
      <c r="L65" s="163">
        <f t="shared" ref="L65:L76" si="122">H65*$L$6</f>
        <v>0</v>
      </c>
      <c r="M65" s="135">
        <f t="shared" ref="M65:M76" si="123">ROUND(SUM(I65:L65),0)</f>
        <v>0</v>
      </c>
      <c r="N65" s="194"/>
    </row>
    <row r="66" spans="1:14" x14ac:dyDescent="0.25">
      <c r="A66" s="248"/>
      <c r="B66" s="242"/>
      <c r="C66" s="239"/>
      <c r="D66" s="105">
        <v>2</v>
      </c>
      <c r="E66" s="135">
        <v>0</v>
      </c>
      <c r="F66" s="135">
        <v>0</v>
      </c>
      <c r="G66" s="135">
        <v>0</v>
      </c>
      <c r="H66" s="135">
        <v>0</v>
      </c>
      <c r="I66" s="163">
        <f t="shared" si="119"/>
        <v>0</v>
      </c>
      <c r="J66" s="163">
        <f t="shared" si="120"/>
        <v>0</v>
      </c>
      <c r="K66" s="163">
        <f t="shared" si="121"/>
        <v>0</v>
      </c>
      <c r="L66" s="163">
        <f t="shared" si="122"/>
        <v>0</v>
      </c>
      <c r="M66" s="135">
        <f t="shared" si="123"/>
        <v>0</v>
      </c>
      <c r="N66" s="122"/>
    </row>
    <row r="67" spans="1:14" x14ac:dyDescent="0.25">
      <c r="A67" s="249"/>
      <c r="B67" s="243"/>
      <c r="C67" s="240"/>
      <c r="D67" s="105">
        <v>3</v>
      </c>
      <c r="E67" s="135">
        <f t="shared" ref="E67" si="124">E66</f>
        <v>0</v>
      </c>
      <c r="F67" s="135">
        <f t="shared" ref="F67" si="125">F66</f>
        <v>0</v>
      </c>
      <c r="G67" s="135">
        <f t="shared" ref="G67" si="126">G66</f>
        <v>0</v>
      </c>
      <c r="H67" s="135">
        <f t="shared" ref="H67" si="127">H66</f>
        <v>0</v>
      </c>
      <c r="I67" s="163">
        <f t="shared" si="119"/>
        <v>0</v>
      </c>
      <c r="J67" s="163">
        <f t="shared" si="120"/>
        <v>0</v>
      </c>
      <c r="K67" s="163">
        <f t="shared" si="121"/>
        <v>0</v>
      </c>
      <c r="L67" s="163">
        <f t="shared" si="122"/>
        <v>0</v>
      </c>
      <c r="M67" s="135">
        <f t="shared" si="123"/>
        <v>0</v>
      </c>
      <c r="N67" s="194"/>
    </row>
    <row r="68" spans="1:14" ht="15.75" customHeight="1" x14ac:dyDescent="0.25">
      <c r="A68" s="247">
        <v>2</v>
      </c>
      <c r="B68" s="241" t="s">
        <v>121</v>
      </c>
      <c r="C68" s="238" t="s">
        <v>186</v>
      </c>
      <c r="D68" s="105">
        <v>1</v>
      </c>
      <c r="E68" s="135">
        <f t="shared" ref="E68" si="128">E69</f>
        <v>0</v>
      </c>
      <c r="F68" s="135">
        <f t="shared" ref="F68" si="129">F69</f>
        <v>0</v>
      </c>
      <c r="G68" s="135">
        <f t="shared" ref="G68" si="130">G69</f>
        <v>0</v>
      </c>
      <c r="H68" s="135">
        <f t="shared" ref="H68" si="131">H69</f>
        <v>0</v>
      </c>
      <c r="I68" s="163">
        <f t="shared" si="119"/>
        <v>0</v>
      </c>
      <c r="J68" s="163">
        <f t="shared" si="120"/>
        <v>0</v>
      </c>
      <c r="K68" s="163">
        <f t="shared" si="121"/>
        <v>0</v>
      </c>
      <c r="L68" s="163">
        <f t="shared" si="122"/>
        <v>0</v>
      </c>
      <c r="M68" s="135">
        <f t="shared" si="123"/>
        <v>0</v>
      </c>
      <c r="N68" s="194"/>
    </row>
    <row r="69" spans="1:14" x14ac:dyDescent="0.25">
      <c r="A69" s="248"/>
      <c r="B69" s="242"/>
      <c r="C69" s="239"/>
      <c r="D69" s="105">
        <v>2</v>
      </c>
      <c r="E69" s="135">
        <v>0</v>
      </c>
      <c r="F69" s="135">
        <v>0</v>
      </c>
      <c r="G69" s="135">
        <v>0</v>
      </c>
      <c r="H69" s="135">
        <v>0</v>
      </c>
      <c r="I69" s="163">
        <f t="shared" si="119"/>
        <v>0</v>
      </c>
      <c r="J69" s="163">
        <f t="shared" si="120"/>
        <v>0</v>
      </c>
      <c r="K69" s="163">
        <f t="shared" si="121"/>
        <v>0</v>
      </c>
      <c r="L69" s="163">
        <f t="shared" si="122"/>
        <v>0</v>
      </c>
      <c r="M69" s="135">
        <f t="shared" si="123"/>
        <v>0</v>
      </c>
      <c r="N69" s="194"/>
    </row>
    <row r="70" spans="1:14" ht="29.25" customHeight="1" x14ac:dyDescent="0.25">
      <c r="A70" s="249"/>
      <c r="B70" s="243"/>
      <c r="C70" s="240"/>
      <c r="D70" s="105">
        <v>3</v>
      </c>
      <c r="E70" s="135">
        <f t="shared" ref="E70" si="132">E69</f>
        <v>0</v>
      </c>
      <c r="F70" s="135">
        <f t="shared" ref="F70" si="133">F69</f>
        <v>0</v>
      </c>
      <c r="G70" s="135">
        <f t="shared" ref="G70" si="134">G69</f>
        <v>0</v>
      </c>
      <c r="H70" s="135">
        <f t="shared" ref="H70" si="135">H69</f>
        <v>0</v>
      </c>
      <c r="I70" s="163">
        <f t="shared" si="119"/>
        <v>0</v>
      </c>
      <c r="J70" s="163">
        <f t="shared" si="120"/>
        <v>0</v>
      </c>
      <c r="K70" s="163">
        <f t="shared" si="121"/>
        <v>0</v>
      </c>
      <c r="L70" s="163">
        <f t="shared" si="122"/>
        <v>0</v>
      </c>
      <c r="M70" s="135">
        <f t="shared" si="123"/>
        <v>0</v>
      </c>
      <c r="N70" s="194"/>
    </row>
    <row r="71" spans="1:14" ht="15.75" customHeight="1" x14ac:dyDescent="0.25">
      <c r="A71" s="247">
        <v>3</v>
      </c>
      <c r="B71" s="241" t="s">
        <v>122</v>
      </c>
      <c r="C71" s="238" t="s">
        <v>186</v>
      </c>
      <c r="D71" s="105">
        <v>1</v>
      </c>
      <c r="E71" s="135">
        <f t="shared" ref="E71" si="136">E72</f>
        <v>0</v>
      </c>
      <c r="F71" s="135">
        <f t="shared" ref="F71" si="137">F72</f>
        <v>0</v>
      </c>
      <c r="G71" s="135">
        <f t="shared" ref="G71" si="138">G72</f>
        <v>0</v>
      </c>
      <c r="H71" s="135">
        <f t="shared" ref="H71" si="139">H72</f>
        <v>0</v>
      </c>
      <c r="I71" s="163">
        <f t="shared" si="119"/>
        <v>0</v>
      </c>
      <c r="J71" s="163">
        <f t="shared" si="120"/>
        <v>0</v>
      </c>
      <c r="K71" s="163">
        <f t="shared" si="121"/>
        <v>0</v>
      </c>
      <c r="L71" s="163">
        <f t="shared" si="122"/>
        <v>0</v>
      </c>
      <c r="M71" s="135">
        <f t="shared" si="123"/>
        <v>0</v>
      </c>
      <c r="N71" s="194"/>
    </row>
    <row r="72" spans="1:14" x14ac:dyDescent="0.25">
      <c r="A72" s="248"/>
      <c r="B72" s="242"/>
      <c r="C72" s="239"/>
      <c r="D72" s="105">
        <v>2</v>
      </c>
      <c r="E72" s="135">
        <v>0</v>
      </c>
      <c r="F72" s="135">
        <v>0</v>
      </c>
      <c r="G72" s="135">
        <v>0</v>
      </c>
      <c r="H72" s="135">
        <v>0</v>
      </c>
      <c r="I72" s="163">
        <f t="shared" si="119"/>
        <v>0</v>
      </c>
      <c r="J72" s="163">
        <f t="shared" si="120"/>
        <v>0</v>
      </c>
      <c r="K72" s="163">
        <f t="shared" si="121"/>
        <v>0</v>
      </c>
      <c r="L72" s="163">
        <f t="shared" si="122"/>
        <v>0</v>
      </c>
      <c r="M72" s="135">
        <f t="shared" si="123"/>
        <v>0</v>
      </c>
      <c r="N72" s="194"/>
    </row>
    <row r="73" spans="1:14" x14ac:dyDescent="0.25">
      <c r="A73" s="249"/>
      <c r="B73" s="243"/>
      <c r="C73" s="240"/>
      <c r="D73" s="105">
        <v>3</v>
      </c>
      <c r="E73" s="135">
        <f t="shared" ref="E73" si="140">E72</f>
        <v>0</v>
      </c>
      <c r="F73" s="135">
        <f t="shared" ref="F73" si="141">F72</f>
        <v>0</v>
      </c>
      <c r="G73" s="135">
        <f t="shared" ref="G73" si="142">G72</f>
        <v>0</v>
      </c>
      <c r="H73" s="135">
        <f t="shared" ref="H73" si="143">H72</f>
        <v>0</v>
      </c>
      <c r="I73" s="163">
        <f t="shared" si="119"/>
        <v>0</v>
      </c>
      <c r="J73" s="163">
        <f t="shared" si="120"/>
        <v>0</v>
      </c>
      <c r="K73" s="163">
        <f t="shared" si="121"/>
        <v>0</v>
      </c>
      <c r="L73" s="163">
        <f t="shared" si="122"/>
        <v>0</v>
      </c>
      <c r="M73" s="135">
        <f t="shared" si="123"/>
        <v>0</v>
      </c>
      <c r="N73" s="194"/>
    </row>
    <row r="74" spans="1:14" ht="15.75" customHeight="1" x14ac:dyDescent="0.25">
      <c r="A74" s="247">
        <v>4</v>
      </c>
      <c r="B74" s="241" t="s">
        <v>123</v>
      </c>
      <c r="C74" s="238" t="s">
        <v>186</v>
      </c>
      <c r="D74" s="105">
        <v>1</v>
      </c>
      <c r="E74" s="134">
        <f>E75</f>
        <v>2.9999999999999997E-4</v>
      </c>
      <c r="F74" s="134">
        <f t="shared" ref="F74" si="144">F75</f>
        <v>1E-4</v>
      </c>
      <c r="G74" s="134">
        <f t="shared" ref="G74" si="145">G75</f>
        <v>1E-4</v>
      </c>
      <c r="H74" s="134">
        <f t="shared" ref="H74" si="146">H75</f>
        <v>2.9999999999999997E-4</v>
      </c>
      <c r="I74" s="161">
        <f t="shared" si="119"/>
        <v>21.818099999999998</v>
      </c>
      <c r="J74" s="161">
        <f t="shared" si="120"/>
        <v>131.81820000000002</v>
      </c>
      <c r="K74" s="161">
        <f t="shared" si="121"/>
        <v>115</v>
      </c>
      <c r="L74" s="161">
        <f t="shared" si="122"/>
        <v>8.3180999999999994</v>
      </c>
      <c r="M74" s="162">
        <f t="shared" si="123"/>
        <v>277</v>
      </c>
      <c r="N74" s="122"/>
    </row>
    <row r="75" spans="1:14" x14ac:dyDescent="0.25">
      <c r="A75" s="248"/>
      <c r="B75" s="242"/>
      <c r="C75" s="239"/>
      <c r="D75" s="105">
        <v>2</v>
      </c>
      <c r="E75" s="134">
        <v>2.9999999999999997E-4</v>
      </c>
      <c r="F75" s="134">
        <v>1E-4</v>
      </c>
      <c r="G75" s="134">
        <v>1E-4</v>
      </c>
      <c r="H75" s="134">
        <v>2.9999999999999997E-4</v>
      </c>
      <c r="I75" s="161">
        <f t="shared" si="119"/>
        <v>21.818099999999998</v>
      </c>
      <c r="J75" s="161">
        <f t="shared" si="120"/>
        <v>131.81820000000002</v>
      </c>
      <c r="K75" s="161">
        <f t="shared" si="121"/>
        <v>115</v>
      </c>
      <c r="L75" s="161">
        <f t="shared" si="122"/>
        <v>8.3180999999999994</v>
      </c>
      <c r="M75" s="162">
        <f t="shared" si="123"/>
        <v>277</v>
      </c>
      <c r="N75" s="194"/>
    </row>
    <row r="76" spans="1:14" x14ac:dyDescent="0.25">
      <c r="A76" s="249"/>
      <c r="B76" s="243"/>
      <c r="C76" s="240"/>
      <c r="D76" s="105">
        <v>3</v>
      </c>
      <c r="E76" s="134">
        <f t="shared" ref="E76" si="147">E75</f>
        <v>2.9999999999999997E-4</v>
      </c>
      <c r="F76" s="134">
        <f t="shared" ref="F76" si="148">F75</f>
        <v>1E-4</v>
      </c>
      <c r="G76" s="134">
        <f t="shared" ref="G76" si="149">G75</f>
        <v>1E-4</v>
      </c>
      <c r="H76" s="134">
        <f t="shared" ref="H76" si="150">H75</f>
        <v>2.9999999999999997E-4</v>
      </c>
      <c r="I76" s="161">
        <f t="shared" si="119"/>
        <v>21.818099999999998</v>
      </c>
      <c r="J76" s="161">
        <f t="shared" si="120"/>
        <v>131.81820000000002</v>
      </c>
      <c r="K76" s="161">
        <f t="shared" si="121"/>
        <v>115</v>
      </c>
      <c r="L76" s="161">
        <f t="shared" si="122"/>
        <v>8.3180999999999994</v>
      </c>
      <c r="M76" s="162">
        <f t="shared" si="123"/>
        <v>277</v>
      </c>
      <c r="N76" s="194"/>
    </row>
  </sheetData>
  <mergeCells count="68">
    <mergeCell ref="A74:A76"/>
    <mergeCell ref="B74:B76"/>
    <mergeCell ref="C74:C76"/>
    <mergeCell ref="A68:A70"/>
    <mergeCell ref="B68:B70"/>
    <mergeCell ref="C68:C70"/>
    <mergeCell ref="A71:A73"/>
    <mergeCell ref="B71:B73"/>
    <mergeCell ref="C71:C73"/>
    <mergeCell ref="A53:A55"/>
    <mergeCell ref="B53:B55"/>
    <mergeCell ref="C53:C55"/>
    <mergeCell ref="A65:A67"/>
    <mergeCell ref="B65:B67"/>
    <mergeCell ref="C65:C67"/>
    <mergeCell ref="A47:A49"/>
    <mergeCell ref="B47:B49"/>
    <mergeCell ref="C47:C49"/>
    <mergeCell ref="A50:A52"/>
    <mergeCell ref="B50:B52"/>
    <mergeCell ref="C50:C52"/>
    <mergeCell ref="A40:A42"/>
    <mergeCell ref="B40:B42"/>
    <mergeCell ref="C40:C42"/>
    <mergeCell ref="A44:A46"/>
    <mergeCell ref="B44:B46"/>
    <mergeCell ref="C44:C46"/>
    <mergeCell ref="A34:A36"/>
    <mergeCell ref="B34:B36"/>
    <mergeCell ref="C34:C36"/>
    <mergeCell ref="A37:A39"/>
    <mergeCell ref="B37:B39"/>
    <mergeCell ref="C37:C39"/>
    <mergeCell ref="A27:A29"/>
    <mergeCell ref="B27:B29"/>
    <mergeCell ref="C27:C29"/>
    <mergeCell ref="A30:A32"/>
    <mergeCell ref="B30:B32"/>
    <mergeCell ref="C30:C32"/>
    <mergeCell ref="A20:A22"/>
    <mergeCell ref="B20:B22"/>
    <mergeCell ref="C20:C22"/>
    <mergeCell ref="A24:A26"/>
    <mergeCell ref="B24:B26"/>
    <mergeCell ref="C24:C26"/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A2:N2"/>
    <mergeCell ref="A1:N1"/>
    <mergeCell ref="N4:N5"/>
    <mergeCell ref="A4:A5"/>
    <mergeCell ref="B4:B5"/>
    <mergeCell ref="C4:C5"/>
    <mergeCell ref="D4:D5"/>
    <mergeCell ref="E4:H4"/>
    <mergeCell ref="I4:L4"/>
    <mergeCell ref="M4:M5"/>
    <mergeCell ref="L3:M3"/>
  </mergeCells>
  <printOptions horizontalCentered="1"/>
  <pageMargins left="0.25" right="0.25" top="1" bottom="0.3" header="0.196850393700787" footer="0.1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85" zoomScaleNormal="85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A2" sqref="A2:G2"/>
    </sheetView>
  </sheetViews>
  <sheetFormatPr defaultColWidth="9.140625" defaultRowHeight="20.100000000000001" customHeight="1" x14ac:dyDescent="0.25"/>
  <cols>
    <col min="1" max="1" width="6.140625" style="40" customWidth="1"/>
    <col min="2" max="2" width="35.5703125" style="40" customWidth="1"/>
    <col min="3" max="3" width="6.140625" style="40" bestFit="1" customWidth="1"/>
    <col min="4" max="4" width="12.42578125" style="40" bestFit="1" customWidth="1"/>
    <col min="5" max="5" width="20.28515625" style="45" customWidth="1"/>
    <col min="6" max="6" width="25" style="45" customWidth="1"/>
    <col min="7" max="7" width="21.28515625" style="40" customWidth="1"/>
    <col min="8" max="8" width="9.140625" style="40"/>
    <col min="9" max="9" width="14.42578125" style="40" customWidth="1"/>
    <col min="10" max="10" width="9.140625" style="40"/>
    <col min="11" max="11" width="12.42578125" style="40" bestFit="1" customWidth="1"/>
    <col min="12" max="16384" width="9.140625" style="40"/>
  </cols>
  <sheetData>
    <row r="1" spans="1:8" ht="15.75" x14ac:dyDescent="0.25">
      <c r="A1" s="263" t="s">
        <v>182</v>
      </c>
      <c r="B1" s="263"/>
      <c r="C1" s="263"/>
      <c r="D1" s="263"/>
      <c r="E1" s="263"/>
      <c r="F1" s="263"/>
      <c r="G1" s="263"/>
    </row>
    <row r="2" spans="1:8" ht="15.75" x14ac:dyDescent="0.25">
      <c r="A2" s="264" t="s">
        <v>161</v>
      </c>
      <c r="B2" s="264"/>
      <c r="C2" s="264"/>
      <c r="D2" s="264"/>
      <c r="E2" s="264"/>
      <c r="F2" s="264"/>
      <c r="G2" s="264"/>
    </row>
    <row r="3" spans="1:8" ht="15.75" x14ac:dyDescent="0.25">
      <c r="A3" s="101"/>
      <c r="B3" s="101"/>
      <c r="C3" s="101"/>
      <c r="D3" s="101"/>
      <c r="E3" s="101"/>
      <c r="F3" s="64" t="s">
        <v>99</v>
      </c>
      <c r="G3" s="88"/>
    </row>
    <row r="4" spans="1:8" ht="31.5" x14ac:dyDescent="0.25">
      <c r="A4" s="47" t="s">
        <v>0</v>
      </c>
      <c r="B4" s="47" t="s">
        <v>144</v>
      </c>
      <c r="C4" s="47" t="s">
        <v>38</v>
      </c>
      <c r="D4" s="47" t="s">
        <v>39</v>
      </c>
      <c r="E4" s="48" t="s">
        <v>184</v>
      </c>
      <c r="F4" s="47" t="s">
        <v>145</v>
      </c>
      <c r="G4" s="89" t="s">
        <v>32</v>
      </c>
    </row>
    <row r="5" spans="1:8" ht="47.25" x14ac:dyDescent="0.25">
      <c r="A5" s="49" t="s">
        <v>146</v>
      </c>
      <c r="B5" s="49"/>
      <c r="C5" s="49"/>
      <c r="D5" s="48" t="s">
        <v>187</v>
      </c>
      <c r="E5" s="48" t="s">
        <v>188</v>
      </c>
      <c r="F5" s="48" t="s">
        <v>189</v>
      </c>
      <c r="G5" s="90"/>
    </row>
    <row r="6" spans="1:8" ht="15.75" customHeight="1" x14ac:dyDescent="0.25">
      <c r="A6" s="50">
        <v>1</v>
      </c>
      <c r="B6" s="51" t="s">
        <v>40</v>
      </c>
      <c r="C6" s="52" t="s">
        <v>41</v>
      </c>
      <c r="D6" s="56">
        <v>610200</v>
      </c>
      <c r="E6" s="55">
        <v>96</v>
      </c>
      <c r="F6" s="55">
        <f>D6/(E6*26)</f>
        <v>244.47115384615384</v>
      </c>
      <c r="G6" s="265" t="s">
        <v>198</v>
      </c>
    </row>
    <row r="7" spans="1:8" ht="15.75" x14ac:dyDescent="0.25">
      <c r="A7" s="50">
        <f>A6+1</f>
        <v>2</v>
      </c>
      <c r="B7" s="51" t="s">
        <v>42</v>
      </c>
      <c r="C7" s="52" t="s">
        <v>41</v>
      </c>
      <c r="D7" s="56">
        <v>1339200</v>
      </c>
      <c r="E7" s="55">
        <v>96</v>
      </c>
      <c r="F7" s="55">
        <f>D7/(E7*26)</f>
        <v>536.53846153846155</v>
      </c>
      <c r="G7" s="266"/>
    </row>
    <row r="8" spans="1:8" ht="15.75" x14ac:dyDescent="0.25">
      <c r="A8" s="50">
        <f t="shared" ref="A8:A9" si="0">A7+1</f>
        <v>3</v>
      </c>
      <c r="B8" s="54" t="s">
        <v>43</v>
      </c>
      <c r="C8" s="50" t="s">
        <v>41</v>
      </c>
      <c r="D8" s="56">
        <v>968400</v>
      </c>
      <c r="E8" s="55">
        <v>96</v>
      </c>
      <c r="F8" s="55">
        <f>D8/(E8*26)</f>
        <v>387.98076923076923</v>
      </c>
      <c r="G8" s="266"/>
    </row>
    <row r="9" spans="1:8" ht="15.75" x14ac:dyDescent="0.25">
      <c r="A9" s="50">
        <f t="shared" si="0"/>
        <v>4</v>
      </c>
      <c r="B9" s="51" t="s">
        <v>44</v>
      </c>
      <c r="C9" s="52" t="s">
        <v>45</v>
      </c>
      <c r="D9" s="56">
        <v>191700</v>
      </c>
      <c r="E9" s="55">
        <v>24</v>
      </c>
      <c r="F9" s="55">
        <f>D9/(E9*26)</f>
        <v>307.21153846153845</v>
      </c>
      <c r="G9" s="267"/>
    </row>
    <row r="10" spans="1:8" ht="30" x14ac:dyDescent="0.25">
      <c r="A10" s="50">
        <v>5</v>
      </c>
      <c r="B10" s="54" t="s">
        <v>46</v>
      </c>
      <c r="C10" s="50" t="s">
        <v>47</v>
      </c>
      <c r="D10" s="190">
        <v>2226</v>
      </c>
      <c r="E10" s="191"/>
      <c r="F10" s="190">
        <f>D10</f>
        <v>2226</v>
      </c>
      <c r="G10" s="81" t="s">
        <v>234</v>
      </c>
    </row>
    <row r="11" spans="1:8" ht="31.5" x14ac:dyDescent="0.25">
      <c r="A11" s="49" t="s">
        <v>147</v>
      </c>
      <c r="B11" s="49"/>
      <c r="C11" s="49"/>
      <c r="D11" s="48" t="s">
        <v>191</v>
      </c>
      <c r="E11" s="47" t="s">
        <v>190</v>
      </c>
      <c r="F11" s="47" t="s">
        <v>192</v>
      </c>
      <c r="G11" s="90"/>
      <c r="H11" s="82"/>
    </row>
    <row r="12" spans="1:8" ht="15.75" x14ac:dyDescent="0.25">
      <c r="A12" s="50">
        <v>1</v>
      </c>
      <c r="B12" s="79" t="s">
        <v>148</v>
      </c>
      <c r="C12" s="52" t="s">
        <v>41</v>
      </c>
      <c r="D12" s="56">
        <v>13950000</v>
      </c>
      <c r="E12" s="55">
        <v>60</v>
      </c>
      <c r="F12" s="55">
        <f>D12*12/E12/500</f>
        <v>5580</v>
      </c>
      <c r="G12" s="265" t="s">
        <v>199</v>
      </c>
      <c r="H12" s="82"/>
    </row>
    <row r="13" spans="1:8" ht="15.75" customHeight="1" x14ac:dyDescent="0.25">
      <c r="A13" s="50">
        <v>2</v>
      </c>
      <c r="B13" s="79" t="s">
        <v>149</v>
      </c>
      <c r="C13" s="52" t="s">
        <v>41</v>
      </c>
      <c r="D13" s="56">
        <v>7290000</v>
      </c>
      <c r="E13" s="55">
        <v>60</v>
      </c>
      <c r="F13" s="55">
        <f>D13*12/E13/500</f>
        <v>2916</v>
      </c>
      <c r="G13" s="266"/>
    </row>
    <row r="14" spans="1:8" ht="15.75" x14ac:dyDescent="0.25">
      <c r="A14" s="50">
        <v>3</v>
      </c>
      <c r="B14" s="80" t="s">
        <v>150</v>
      </c>
      <c r="C14" s="50" t="s">
        <v>41</v>
      </c>
      <c r="D14" s="56">
        <v>21224700</v>
      </c>
      <c r="E14" s="55">
        <v>96</v>
      </c>
      <c r="F14" s="55">
        <f>D14*12/E14/500</f>
        <v>5306.1750000000002</v>
      </c>
      <c r="G14" s="266"/>
    </row>
    <row r="15" spans="1:8" ht="15.75" x14ac:dyDescent="0.25">
      <c r="A15" s="50">
        <v>4</v>
      </c>
      <c r="B15" s="79" t="s">
        <v>50</v>
      </c>
      <c r="C15" s="50" t="s">
        <v>41</v>
      </c>
      <c r="D15" s="53">
        <v>66827700</v>
      </c>
      <c r="E15" s="55">
        <v>96</v>
      </c>
      <c r="F15" s="55">
        <f>D15*12/E15/500</f>
        <v>16706.924999999999</v>
      </c>
      <c r="G15" s="267"/>
    </row>
    <row r="16" spans="1:8" ht="31.5" x14ac:dyDescent="0.25">
      <c r="A16" s="49" t="s">
        <v>151</v>
      </c>
      <c r="B16" s="49"/>
      <c r="C16" s="49"/>
      <c r="D16" s="48" t="s">
        <v>193</v>
      </c>
      <c r="E16" s="47"/>
      <c r="F16" s="48" t="s">
        <v>193</v>
      </c>
      <c r="G16" s="90"/>
    </row>
    <row r="17" spans="1:7" ht="15.75" x14ac:dyDescent="0.25">
      <c r="A17" s="50">
        <v>1</v>
      </c>
      <c r="B17" s="51" t="s">
        <v>51</v>
      </c>
      <c r="C17" s="52" t="s">
        <v>52</v>
      </c>
      <c r="D17" s="56">
        <v>72727</v>
      </c>
      <c r="E17" s="55"/>
      <c r="F17" s="55">
        <f t="shared" ref="F17:F20" si="1">D17</f>
        <v>72727</v>
      </c>
      <c r="G17" s="90"/>
    </row>
    <row r="18" spans="1:7" ht="15.75" x14ac:dyDescent="0.25">
      <c r="A18" s="50">
        <v>2</v>
      </c>
      <c r="B18" s="51" t="s">
        <v>53</v>
      </c>
      <c r="C18" s="52" t="s">
        <v>54</v>
      </c>
      <c r="D18" s="56">
        <v>1318182</v>
      </c>
      <c r="E18" s="55"/>
      <c r="F18" s="55">
        <f t="shared" si="1"/>
        <v>1318182</v>
      </c>
      <c r="G18" s="90"/>
    </row>
    <row r="19" spans="1:7" ht="15.75" x14ac:dyDescent="0.25">
      <c r="A19" s="50">
        <v>3</v>
      </c>
      <c r="B19" s="54" t="s">
        <v>55</v>
      </c>
      <c r="C19" s="50" t="s">
        <v>54</v>
      </c>
      <c r="D19" s="53">
        <v>1150000</v>
      </c>
      <c r="E19" s="55"/>
      <c r="F19" s="55">
        <f t="shared" si="1"/>
        <v>1150000</v>
      </c>
      <c r="G19" s="90"/>
    </row>
    <row r="20" spans="1:7" ht="15.75" x14ac:dyDescent="0.25">
      <c r="A20" s="50">
        <v>4</v>
      </c>
      <c r="B20" s="54" t="s">
        <v>56</v>
      </c>
      <c r="C20" s="50" t="s">
        <v>41</v>
      </c>
      <c r="D20" s="53">
        <v>27727</v>
      </c>
      <c r="E20" s="55"/>
      <c r="F20" s="55">
        <f t="shared" si="1"/>
        <v>27727</v>
      </c>
      <c r="G20" s="90"/>
    </row>
  </sheetData>
  <mergeCells count="4">
    <mergeCell ref="A1:G1"/>
    <mergeCell ref="A2:G2"/>
    <mergeCell ref="G6:G9"/>
    <mergeCell ref="G12:G15"/>
  </mergeCells>
  <printOptions horizontalCentered="1"/>
  <pageMargins left="0.25" right="0.25" top="1" bottom="0.25" header="0.196850393700787" footer="0.196850393700787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N14" sqref="N14"/>
    </sheetView>
  </sheetViews>
  <sheetFormatPr defaultColWidth="9" defaultRowHeight="15.75" x14ac:dyDescent="0.25"/>
  <cols>
    <col min="1" max="1" width="5.85546875" style="24" customWidth="1"/>
    <col min="2" max="2" width="23.7109375" style="24" customWidth="1"/>
    <col min="3" max="3" width="6.5703125" style="24" bestFit="1" customWidth="1"/>
    <col min="4" max="4" width="16.140625" style="24" customWidth="1"/>
    <col min="5" max="5" width="14.5703125" style="24" customWidth="1"/>
    <col min="6" max="6" width="10.140625" style="24" bestFit="1" customWidth="1"/>
    <col min="7" max="7" width="13.5703125" style="24" bestFit="1" customWidth="1"/>
    <col min="8" max="8" width="14.85546875" style="24" bestFit="1" customWidth="1"/>
    <col min="9" max="9" width="15.5703125" style="24" bestFit="1" customWidth="1"/>
    <col min="10" max="10" width="17" style="24" customWidth="1"/>
    <col min="11" max="16384" width="9" style="24"/>
  </cols>
  <sheetData>
    <row r="1" spans="1:11" x14ac:dyDescent="0.25">
      <c r="A1" s="271" t="s">
        <v>183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1" x14ac:dyDescent="0.25">
      <c r="A2" s="268" t="s">
        <v>152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1" ht="12.75" customHeight="1" x14ac:dyDescent="0.25">
      <c r="A3" s="22"/>
      <c r="B3" s="22"/>
      <c r="C3" s="22"/>
      <c r="D3" s="22"/>
      <c r="E3" s="60"/>
      <c r="F3" s="60"/>
      <c r="G3" s="60"/>
      <c r="H3" s="22"/>
      <c r="I3" s="22"/>
      <c r="J3" s="22"/>
    </row>
    <row r="4" spans="1:11" x14ac:dyDescent="0.25">
      <c r="A4" s="6"/>
      <c r="B4" s="7" t="s">
        <v>29</v>
      </c>
      <c r="C4" s="6"/>
      <c r="D4" s="10">
        <v>2340000</v>
      </c>
      <c r="E4" s="10"/>
      <c r="F4" s="10"/>
      <c r="G4" s="10"/>
      <c r="H4" s="6"/>
      <c r="I4" s="6"/>
      <c r="J4" s="6"/>
    </row>
    <row r="5" spans="1:11" x14ac:dyDescent="0.25">
      <c r="A5" s="6"/>
      <c r="B5" s="7" t="s">
        <v>30</v>
      </c>
      <c r="C5" s="6"/>
      <c r="D5" s="8">
        <v>26</v>
      </c>
      <c r="E5" s="8"/>
      <c r="F5" s="8"/>
      <c r="G5" s="8"/>
      <c r="H5" s="6"/>
      <c r="I5" s="6"/>
      <c r="J5" s="6"/>
    </row>
    <row r="6" spans="1:11" x14ac:dyDescent="0.25">
      <c r="A6" s="1"/>
      <c r="B6" s="1"/>
      <c r="C6" s="1"/>
      <c r="D6" s="9"/>
      <c r="E6" s="69"/>
      <c r="F6" s="69"/>
      <c r="G6" s="69"/>
      <c r="J6" s="21" t="s">
        <v>99</v>
      </c>
    </row>
    <row r="7" spans="1:11" ht="50.25" customHeight="1" x14ac:dyDescent="0.25">
      <c r="A7" s="2" t="s">
        <v>21</v>
      </c>
      <c r="B7" s="2" t="s">
        <v>1</v>
      </c>
      <c r="C7" s="2" t="s">
        <v>22</v>
      </c>
      <c r="D7" s="2" t="s">
        <v>23</v>
      </c>
      <c r="E7" s="70" t="s">
        <v>235</v>
      </c>
      <c r="F7" s="70" t="s">
        <v>172</v>
      </c>
      <c r="G7" s="70" t="s">
        <v>173</v>
      </c>
      <c r="H7" s="2" t="s">
        <v>174</v>
      </c>
      <c r="I7" s="2" t="s">
        <v>24</v>
      </c>
      <c r="J7" s="2" t="s">
        <v>25</v>
      </c>
    </row>
    <row r="8" spans="1:11" s="75" customFormat="1" x14ac:dyDescent="0.25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2" t="s">
        <v>175</v>
      </c>
      <c r="I8" s="73" t="s">
        <v>176</v>
      </c>
      <c r="J8" s="71" t="s">
        <v>177</v>
      </c>
      <c r="K8" s="74"/>
    </row>
    <row r="9" spans="1:11" ht="20.100000000000001" customHeight="1" x14ac:dyDescent="0.25">
      <c r="A9" s="3"/>
      <c r="B9" s="3" t="s">
        <v>26</v>
      </c>
      <c r="C9" s="17"/>
      <c r="D9" s="18"/>
      <c r="E9" s="18"/>
      <c r="F9" s="18"/>
      <c r="G9" s="18"/>
      <c r="H9" s="18"/>
      <c r="I9" s="18"/>
      <c r="J9" s="19"/>
    </row>
    <row r="10" spans="1:11" ht="20.100000000000001" customHeight="1" x14ac:dyDescent="0.25">
      <c r="A10" s="3" t="s">
        <v>27</v>
      </c>
      <c r="B10" s="4" t="s">
        <v>28</v>
      </c>
      <c r="C10" s="17"/>
      <c r="D10" s="18"/>
      <c r="E10" s="18"/>
      <c r="F10" s="18"/>
      <c r="G10" s="18"/>
      <c r="H10" s="18"/>
      <c r="I10" s="18"/>
      <c r="J10" s="19"/>
    </row>
    <row r="11" spans="1:11" ht="20.100000000000001" customHeight="1" x14ac:dyDescent="0.25">
      <c r="A11" s="20">
        <v>1</v>
      </c>
      <c r="B11" s="65" t="s">
        <v>164</v>
      </c>
      <c r="C11" s="5">
        <v>2.34</v>
      </c>
      <c r="D11" s="11">
        <f>$D$4*C11</f>
        <v>5475600</v>
      </c>
      <c r="E11" s="84">
        <f>$D$4*0.8</f>
        <v>1872000</v>
      </c>
      <c r="F11" s="84">
        <v>0</v>
      </c>
      <c r="G11" s="84">
        <v>0</v>
      </c>
      <c r="H11" s="11">
        <f>ROUND(D11*23.5%,0)</f>
        <v>1286766</v>
      </c>
      <c r="I11" s="11">
        <f>SUM(D11:H11)</f>
        <v>8634366</v>
      </c>
      <c r="J11" s="11">
        <f>ROUND(I11/$D$5,0)</f>
        <v>332091</v>
      </c>
    </row>
    <row r="12" spans="1:11" ht="20.100000000000001" customHeight="1" x14ac:dyDescent="0.25">
      <c r="A12" s="20">
        <v>2</v>
      </c>
      <c r="B12" s="66" t="s">
        <v>165</v>
      </c>
      <c r="C12" s="5">
        <v>2.67</v>
      </c>
      <c r="D12" s="11">
        <f>$D$4*C12</f>
        <v>6247800</v>
      </c>
      <c r="E12" s="84">
        <f t="shared" ref="E12:E18" si="0">$D$4*0.8</f>
        <v>1872000</v>
      </c>
      <c r="F12" s="84">
        <v>0</v>
      </c>
      <c r="G12" s="84">
        <v>0</v>
      </c>
      <c r="H12" s="11">
        <f t="shared" ref="H12:H18" si="1">ROUND(D12*23.5%,0)</f>
        <v>1468233</v>
      </c>
      <c r="I12" s="11">
        <f t="shared" ref="I12:I18" si="2">SUM(D12:H12)</f>
        <v>9588033</v>
      </c>
      <c r="J12" s="11">
        <f>ROUND(I12/$D$5,0)</f>
        <v>368771</v>
      </c>
    </row>
    <row r="13" spans="1:11" ht="20.100000000000001" customHeight="1" x14ac:dyDescent="0.25">
      <c r="A13" s="20">
        <v>3</v>
      </c>
      <c r="B13" s="67" t="s">
        <v>166</v>
      </c>
      <c r="C13" s="5">
        <v>3</v>
      </c>
      <c r="D13" s="11">
        <f>$D$4*C13</f>
        <v>7020000</v>
      </c>
      <c r="E13" s="84">
        <f t="shared" si="0"/>
        <v>1872000</v>
      </c>
      <c r="F13" s="83">
        <v>0</v>
      </c>
      <c r="G13" s="83">
        <v>0</v>
      </c>
      <c r="H13" s="11">
        <f t="shared" si="1"/>
        <v>1649700</v>
      </c>
      <c r="I13" s="11">
        <f t="shared" si="2"/>
        <v>10541700</v>
      </c>
      <c r="J13" s="11">
        <f>ROUND(I13/$D$5,0)</f>
        <v>405450</v>
      </c>
    </row>
    <row r="14" spans="1:11" ht="20.100000000000001" customHeight="1" x14ac:dyDescent="0.25">
      <c r="A14" s="20">
        <v>4</v>
      </c>
      <c r="B14" s="65" t="s">
        <v>167</v>
      </c>
      <c r="C14" s="5">
        <f>3+0.33</f>
        <v>3.33</v>
      </c>
      <c r="D14" s="11">
        <f>$D$4*C14</f>
        <v>7792200</v>
      </c>
      <c r="E14" s="84">
        <f t="shared" si="0"/>
        <v>1872000</v>
      </c>
      <c r="F14" s="86">
        <v>0</v>
      </c>
      <c r="G14" s="86">
        <v>0</v>
      </c>
      <c r="H14" s="11">
        <f t="shared" si="1"/>
        <v>1831167</v>
      </c>
      <c r="I14" s="11">
        <f t="shared" si="2"/>
        <v>11495367</v>
      </c>
      <c r="J14" s="11">
        <f>ROUND(I14/$D$5,0)</f>
        <v>442130</v>
      </c>
    </row>
    <row r="15" spans="1:11" ht="20.100000000000001" customHeight="1" x14ac:dyDescent="0.25">
      <c r="A15" s="20">
        <v>5</v>
      </c>
      <c r="B15" s="65" t="s">
        <v>168</v>
      </c>
      <c r="C15" s="68">
        <v>3.66</v>
      </c>
      <c r="D15" s="11">
        <f t="shared" ref="D15:D18" si="3">$D$4*C15</f>
        <v>8564400</v>
      </c>
      <c r="E15" s="84">
        <f t="shared" si="0"/>
        <v>1872000</v>
      </c>
      <c r="F15" s="84">
        <v>0</v>
      </c>
      <c r="G15" s="84">
        <v>0</v>
      </c>
      <c r="H15" s="11">
        <f t="shared" si="1"/>
        <v>2012634</v>
      </c>
      <c r="I15" s="11">
        <f t="shared" si="2"/>
        <v>12449034</v>
      </c>
      <c r="J15" s="11">
        <f t="shared" ref="J15:J18" si="4">ROUND(I15/$D$5,0)</f>
        <v>478809</v>
      </c>
    </row>
    <row r="16" spans="1:11" ht="20.100000000000001" customHeight="1" x14ac:dyDescent="0.25">
      <c r="A16" s="20">
        <v>6</v>
      </c>
      <c r="B16" s="65" t="s">
        <v>169</v>
      </c>
      <c r="C16" s="68">
        <v>3.99</v>
      </c>
      <c r="D16" s="11">
        <f t="shared" si="3"/>
        <v>9336600</v>
      </c>
      <c r="E16" s="84">
        <f t="shared" si="0"/>
        <v>1872000</v>
      </c>
      <c r="F16" s="84">
        <v>0</v>
      </c>
      <c r="G16" s="84">
        <v>0</v>
      </c>
      <c r="H16" s="11">
        <f t="shared" si="1"/>
        <v>2194101</v>
      </c>
      <c r="I16" s="11">
        <f t="shared" si="2"/>
        <v>13402701</v>
      </c>
      <c r="J16" s="11">
        <f t="shared" si="4"/>
        <v>515489</v>
      </c>
    </row>
    <row r="17" spans="1:11" ht="20.100000000000001" customHeight="1" x14ac:dyDescent="0.25">
      <c r="A17" s="20">
        <v>7</v>
      </c>
      <c r="B17" s="65" t="s">
        <v>170</v>
      </c>
      <c r="C17" s="68">
        <v>4.32</v>
      </c>
      <c r="D17" s="11">
        <f t="shared" si="3"/>
        <v>10108800</v>
      </c>
      <c r="E17" s="84">
        <f t="shared" si="0"/>
        <v>1872000</v>
      </c>
      <c r="F17" s="84">
        <v>0</v>
      </c>
      <c r="G17" s="84">
        <v>0</v>
      </c>
      <c r="H17" s="11">
        <f t="shared" si="1"/>
        <v>2375568</v>
      </c>
      <c r="I17" s="11">
        <f t="shared" si="2"/>
        <v>14356368</v>
      </c>
      <c r="J17" s="11">
        <f t="shared" si="4"/>
        <v>552168</v>
      </c>
    </row>
    <row r="18" spans="1:11" ht="20.100000000000001" customHeight="1" x14ac:dyDescent="0.25">
      <c r="A18" s="20">
        <v>8</v>
      </c>
      <c r="B18" s="65" t="s">
        <v>171</v>
      </c>
      <c r="C18" s="68">
        <v>4.6500000000000004</v>
      </c>
      <c r="D18" s="11">
        <f t="shared" si="3"/>
        <v>10881000</v>
      </c>
      <c r="E18" s="84">
        <f t="shared" si="0"/>
        <v>1872000</v>
      </c>
      <c r="F18" s="84">
        <v>0</v>
      </c>
      <c r="G18" s="84">
        <v>0</v>
      </c>
      <c r="H18" s="11">
        <f t="shared" si="1"/>
        <v>2557035</v>
      </c>
      <c r="I18" s="11">
        <f t="shared" si="2"/>
        <v>15310035</v>
      </c>
      <c r="J18" s="11">
        <f t="shared" si="4"/>
        <v>588848</v>
      </c>
    </row>
    <row r="19" spans="1:11" ht="6.75" customHeight="1" x14ac:dyDescent="0.25"/>
    <row r="20" spans="1:11" x14ac:dyDescent="0.25">
      <c r="A20" s="61" t="s">
        <v>160</v>
      </c>
      <c r="B20" s="62"/>
      <c r="C20" s="62"/>
      <c r="D20" s="62"/>
      <c r="E20" s="62"/>
      <c r="F20" s="62"/>
      <c r="G20" s="62"/>
      <c r="H20" s="62"/>
      <c r="I20" s="62"/>
      <c r="J20" s="62"/>
      <c r="K20" s="25"/>
    </row>
    <row r="21" spans="1:11" ht="114" customHeight="1" x14ac:dyDescent="0.25">
      <c r="A21" s="269" t="s">
        <v>236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5"/>
    </row>
    <row r="22" spans="1:11" x14ac:dyDescent="0.25">
      <c r="A22" s="76"/>
      <c r="B22" s="77" t="s">
        <v>34</v>
      </c>
      <c r="C22" s="78"/>
      <c r="D22" s="78"/>
      <c r="E22" s="78"/>
      <c r="F22" s="78"/>
      <c r="G22" s="78"/>
      <c r="H22" s="78"/>
      <c r="I22" s="78"/>
      <c r="J22" s="78"/>
      <c r="K22" s="25"/>
    </row>
    <row r="23" spans="1:11" x14ac:dyDescent="0.25">
      <c r="A23" s="76"/>
      <c r="B23" s="77" t="s">
        <v>35</v>
      </c>
      <c r="C23" s="78"/>
      <c r="D23" s="78"/>
      <c r="E23" s="78"/>
      <c r="F23" s="78"/>
      <c r="G23" s="78"/>
      <c r="H23" s="78"/>
      <c r="I23" s="78"/>
      <c r="J23" s="78"/>
      <c r="K23" s="25"/>
    </row>
    <row r="24" spans="1:11" x14ac:dyDescent="0.25">
      <c r="A24" s="76"/>
      <c r="B24" s="77" t="s">
        <v>36</v>
      </c>
      <c r="C24" s="78"/>
      <c r="D24" s="78"/>
      <c r="E24" s="78"/>
      <c r="F24" s="78"/>
      <c r="G24" s="78"/>
      <c r="H24" s="78"/>
      <c r="I24" s="78"/>
      <c r="J24" s="78"/>
      <c r="K24" s="25"/>
    </row>
    <row r="25" spans="1:11" x14ac:dyDescent="0.25">
      <c r="A25" s="76"/>
      <c r="B25" s="77" t="s">
        <v>37</v>
      </c>
      <c r="C25" s="78"/>
      <c r="D25" s="78"/>
      <c r="E25" s="78"/>
      <c r="F25" s="78"/>
      <c r="G25" s="78"/>
      <c r="H25" s="78"/>
      <c r="I25" s="78"/>
      <c r="J25" s="78"/>
      <c r="K25" s="25"/>
    </row>
    <row r="26" spans="1:11" x14ac:dyDescent="0.25">
      <c r="A26" s="27"/>
      <c r="B26" s="28"/>
      <c r="C26" s="29"/>
      <c r="D26" s="29"/>
      <c r="E26" s="29"/>
      <c r="F26" s="29"/>
      <c r="G26" s="29"/>
      <c r="H26" s="29"/>
      <c r="I26" s="29"/>
      <c r="J26" s="29"/>
      <c r="K26" s="25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</sheetData>
  <mergeCells count="3">
    <mergeCell ref="A2:J2"/>
    <mergeCell ref="A21:J21"/>
    <mergeCell ref="A1:J1"/>
  </mergeCells>
  <phoneticPr fontId="4" type="noConversion"/>
  <printOptions horizontalCentered="1"/>
  <pageMargins left="0.25" right="0.25" top="1" bottom="0.3" header="0.196850393700787" footer="0.19685039370078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QUYTRINH</vt:lpstr>
      <vt:lpstr>Dongia_VH-CN CSDL-TNMT</vt:lpstr>
      <vt:lpstr>LDKT</vt:lpstr>
      <vt:lpstr>Thietbi</vt:lpstr>
      <vt:lpstr>Dungcu</vt:lpstr>
      <vt:lpstr>Vatlieu</vt:lpstr>
      <vt:lpstr>Gia VT-TB</vt:lpstr>
      <vt:lpstr>Luongngay</vt:lpstr>
      <vt:lpstr>'Dongia_VH-CN CSDL-TNMT'!Print_Area</vt:lpstr>
      <vt:lpstr>Dungcu!Print_Area</vt:lpstr>
      <vt:lpstr>'Gia VT-TB'!Print_Area</vt:lpstr>
      <vt:lpstr>LDKT!Print_Area</vt:lpstr>
      <vt:lpstr>Luongngay!Print_Area</vt:lpstr>
      <vt:lpstr>Thietbi!Print_Area</vt:lpstr>
      <vt:lpstr>Vatlieu!Print_Area</vt:lpstr>
      <vt:lpstr>'Dongia_VH-CN CSDL-TNMT'!Print_Titles</vt:lpstr>
      <vt:lpstr>Dungcu!Print_Titles</vt:lpstr>
      <vt:lpstr>'Gia VT-TB'!Print_Titles</vt:lpstr>
      <vt:lpstr>LDKT!Print_Titles</vt:lpstr>
      <vt:lpstr>Thietbi!Print_Titles</vt:lpstr>
      <vt:lpstr>Vatlieu!Print_Titles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Supper Admin</dc:creator>
  <cp:lastModifiedBy>NEW</cp:lastModifiedBy>
  <cp:lastPrinted>2022-10-12T09:09:00Z</cp:lastPrinted>
  <dcterms:created xsi:type="dcterms:W3CDTF">2015-06-05T18:17:20Z</dcterms:created>
  <dcterms:modified xsi:type="dcterms:W3CDTF">2026-02-26T01:05:45Z</dcterms:modified>
</cp:coreProperties>
</file>